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345" windowHeight="4575" activeTab="0"/>
  </bookViews>
  <sheets>
    <sheet name="Schedule" sheetId="1" r:id="rId1"/>
    <sheet name="Endrunde" sheetId="2" r:id="rId2"/>
  </sheets>
  <definedNames>
    <definedName name="_xlnm.Print_Area" localSheetId="1">'Endrunde'!$A$1:$BD$91</definedName>
    <definedName name="_xlnm.Print_Area" localSheetId="0">'Schedule'!$A$1:$BD$98</definedName>
  </definedNames>
  <calcPr fullCalcOnLoad="1"/>
</workbook>
</file>

<file path=xl/sharedStrings.xml><?xml version="1.0" encoding="utf-8"?>
<sst xmlns="http://schemas.openxmlformats.org/spreadsheetml/2006/main" count="962" uniqueCount="124">
  <si>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</si>
  <si>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</si>
  <si>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</si>
  <si>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</si>
  <si>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</si>
  <si>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</si>
  <si>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</si>
  <si>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</si>
  <si>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</si>
  <si>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</si>
  <si>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</si>
  <si>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</si>
  <si>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</si>
  <si>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</si>
  <si>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</si>
  <si>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</si>
  <si>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</si>
  <si>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</si>
  <si>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</si>
  <si>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</si>
  <si>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</si>
  <si>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</si>
  <si>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</si>
  <si>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</si>
  <si>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x</t>
  </si>
  <si>
    <t>Gruppe C</t>
  </si>
  <si>
    <t>C</t>
  </si>
  <si>
    <t>LOGO</t>
  </si>
  <si>
    <t>5.</t>
  </si>
  <si>
    <t>Platz</t>
  </si>
  <si>
    <t>6.</t>
  </si>
  <si>
    <t>1x</t>
  </si>
  <si>
    <t>Gruppen</t>
  </si>
  <si>
    <t>IV. Gruppeneinteilung Endrunde</t>
  </si>
  <si>
    <t>Gruppe 1 - Plätze 1 - 3</t>
  </si>
  <si>
    <t>Gruppe 2 - Plätze 4 - 6</t>
  </si>
  <si>
    <t>Gruppe 3 - Plätze 7 - 9</t>
  </si>
  <si>
    <t>Gruppe 4 - Plätze 10 - 12</t>
  </si>
  <si>
    <t>Gruppe 5 - Plätze 13 - 15</t>
  </si>
  <si>
    <t>Gruppe 6 - Plätze 16 - 18</t>
  </si>
  <si>
    <t>V. Spielplan Endrunde</t>
  </si>
  <si>
    <t>VI. Abschlußtabellen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</si>
  <si>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</si>
  <si>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</si>
  <si>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</si>
  <si>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</si>
  <si>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</si>
  <si>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</si>
  <si>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</si>
  <si>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</si>
  <si>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</si>
  <si>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</si>
  <si>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</si>
  <si>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</si>
  <si>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VII. Platzierungen</t>
  </si>
  <si>
    <t>Gruppe 1</t>
  </si>
  <si>
    <t>Gruppe 2</t>
  </si>
  <si>
    <t>Gruppe 3</t>
  </si>
  <si>
    <t>Gruppe 4</t>
  </si>
  <si>
    <t>Gruppe 5</t>
  </si>
  <si>
    <t>Gruppe 6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</si>
  <si>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</si>
  <si>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</si>
  <si>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</si>
  <si>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</si>
  <si>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</si>
  <si>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</si>
  <si>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</si>
  <si>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</si>
  <si>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</si>
  <si>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</si>
  <si>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</si>
  <si>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</si>
  <si>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</si>
  <si>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</si>
  <si>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</si>
  <si>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</si>
  <si>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</si>
  <si>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</si>
  <si>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Finale</t>
  </si>
  <si>
    <t>Group Gold</t>
  </si>
  <si>
    <t>Pitch</t>
  </si>
  <si>
    <t>Score</t>
  </si>
  <si>
    <t>Group A</t>
  </si>
  <si>
    <t>Group B</t>
  </si>
  <si>
    <t>Group C</t>
  </si>
  <si>
    <t>a.m.</t>
  </si>
  <si>
    <t>I.Teams and groups</t>
  </si>
  <si>
    <t>Match</t>
  </si>
  <si>
    <t>Result</t>
  </si>
  <si>
    <t>Start</t>
  </si>
  <si>
    <t>II. Group games</t>
  </si>
  <si>
    <t>Group Silver</t>
  </si>
  <si>
    <t>Group Bronze</t>
  </si>
  <si>
    <t>Begining:</t>
  </si>
  <si>
    <t>Game:</t>
  </si>
  <si>
    <t>III. Final standing group games</t>
  </si>
  <si>
    <t>3.Place</t>
  </si>
  <si>
    <t>III. Standing after final round</t>
  </si>
  <si>
    <t>II. Final round games</t>
  </si>
  <si>
    <t xml:space="preserve">Pitch </t>
  </si>
  <si>
    <t>3. Gold group</t>
  </si>
  <si>
    <t>1. Gold group</t>
  </si>
  <si>
    <t>4. Gold group</t>
  </si>
  <si>
    <t>2. Gold group</t>
  </si>
  <si>
    <t>LiepajaSpring cup 2016</t>
  </si>
  <si>
    <t>B1 West Brom Albion FC ( ENG )</t>
  </si>
  <si>
    <t>B6 FK Liepaja ( LAT )</t>
  </si>
  <si>
    <t>C1 1 FC Koln ( GER )</t>
  </si>
  <si>
    <t>C5 JK Tabasallu ( EST )</t>
  </si>
  <si>
    <t>A1 Liverpool FC ( ENG )</t>
  </si>
  <si>
    <t>A2 FC Bate ( BLR )</t>
  </si>
  <si>
    <t>A3 KaPa United ( FIN )</t>
  </si>
  <si>
    <t xml:space="preserve">A4 FM Baltai ( LIT ) </t>
  </si>
  <si>
    <t>A5 JK Harju ( EST )</t>
  </si>
  <si>
    <t>A6 Rīga FC/ŠFS ( LAT )</t>
  </si>
  <si>
    <t>B2 FC Spartak ( RUS )</t>
  </si>
  <si>
    <t>B3 FC I Tallinn ( EST )</t>
  </si>
  <si>
    <t>B4 Fortuna FK ( LIT )</t>
  </si>
  <si>
    <t>B5 JK Tammeka ( EST )</t>
  </si>
  <si>
    <t>C2 PFC CSKA ( RUS )</t>
  </si>
  <si>
    <t>C3 Lokomotiv Tashkent ( UZB )</t>
  </si>
  <si>
    <t>C4 FK Jelgava ( LAT )</t>
  </si>
  <si>
    <t>C6 FC Dinamo( LAT 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</si>
</sst>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[$-407]dddd\,\ d\.\ mmmm\ yyyy"/>
    <numFmt numFmtId="203" formatCode="mm:ss.0;@"/>
    <numFmt numFmtId="204" formatCode="h:mm;@"/>
    <numFmt numFmtId="205" formatCode="[$-F400]h:mm:ss\ AM/PM"/>
    <numFmt numFmtId="206" formatCode="0_ ;[Red]\-0\ "/>
    <numFmt numFmtId="207" formatCode="00000"/>
    <numFmt numFmtId="208" formatCode="0_ ;\-0\ "/>
    <numFmt numFmtId="209" formatCode="dd/mm/yy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7"/>
      <color indexed="9"/>
      <name val="Trebuchet MS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Comic Sans MS"/>
      <family val="4"/>
    </font>
    <font>
      <sz val="18"/>
      <color indexed="9"/>
      <name val="Comic Sans MS"/>
      <family val="4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0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206" fontId="17" fillId="0" borderId="0" xfId="0" applyNumberFormat="1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208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06" fontId="17" fillId="0" borderId="0" xfId="0" applyNumberFormat="1" applyFont="1" applyFill="1" applyBorder="1" applyAlignment="1">
      <alignment horizontal="center" vertical="justify" readingOrder="1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06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6" fontId="0" fillId="0" borderId="22" xfId="0" applyNumberFormat="1" applyBorder="1" applyAlignment="1">
      <alignment horizontal="center" vertical="center"/>
    </xf>
    <xf numFmtId="206" fontId="0" fillId="0" borderId="10" xfId="0" applyNumberFormat="1" applyBorder="1" applyAlignment="1">
      <alignment horizontal="center" vertical="center"/>
    </xf>
    <xf numFmtId="206" fontId="0" fillId="0" borderId="34" xfId="0" applyNumberFormat="1" applyBorder="1" applyAlignment="1">
      <alignment horizontal="center" vertical="center"/>
    </xf>
    <xf numFmtId="206" fontId="0" fillId="0" borderId="30" xfId="0" applyNumberFormat="1" applyBorder="1" applyAlignment="1">
      <alignment horizontal="center" vertical="center"/>
    </xf>
    <xf numFmtId="206" fontId="0" fillId="0" borderId="28" xfId="0" applyNumberFormat="1" applyBorder="1" applyAlignment="1">
      <alignment horizontal="center" vertical="center"/>
    </xf>
    <xf numFmtId="206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206" fontId="0" fillId="0" borderId="32" xfId="0" applyNumberFormat="1" applyBorder="1" applyAlignment="1">
      <alignment horizontal="center" vertical="center"/>
    </xf>
    <xf numFmtId="206" fontId="0" fillId="0" borderId="24" xfId="0" applyNumberFormat="1" applyBorder="1" applyAlignment="1">
      <alignment horizontal="center" vertical="center"/>
    </xf>
    <xf numFmtId="206" fontId="0" fillId="0" borderId="33" xfId="0" applyNumberFormat="1" applyBorder="1" applyAlignment="1">
      <alignment horizontal="center" vertical="center"/>
    </xf>
    <xf numFmtId="206" fontId="0" fillId="0" borderId="35" xfId="0" applyNumberFormat="1" applyBorder="1" applyAlignment="1">
      <alignment horizontal="center" vertical="center"/>
    </xf>
    <xf numFmtId="206" fontId="0" fillId="0" borderId="13" xfId="0" applyNumberFormat="1" applyBorder="1" applyAlignment="1">
      <alignment horizontal="center" vertical="center"/>
    </xf>
    <xf numFmtId="206" fontId="0" fillId="0" borderId="36" xfId="0" applyNumberForma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1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7" fillId="33" borderId="52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0" fontId="6" fillId="0" borderId="0" xfId="0" applyFont="1" applyBorder="1" applyAlignment="1">
      <alignment horizontal="left" shrinkToFit="1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6" fontId="0" fillId="0" borderId="38" xfId="0" applyNumberFormat="1" applyBorder="1" applyAlignment="1">
      <alignment horizontal="center" vertical="center"/>
    </xf>
    <xf numFmtId="206" fontId="0" fillId="0" borderId="39" xfId="0" applyNumberFormat="1" applyBorder="1" applyAlignment="1">
      <alignment horizontal="center" vertical="center"/>
    </xf>
    <xf numFmtId="206" fontId="0" fillId="0" borderId="6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85725</xdr:colOff>
      <xdr:row>1</xdr:row>
      <xdr:rowOff>190500</xdr:rowOff>
    </xdr:from>
    <xdr:to>
      <xdr:col>53</xdr:col>
      <xdr:colOff>66675</xdr:colOff>
      <xdr:row>5</xdr:row>
      <xdr:rowOff>190500</xdr:rowOff>
    </xdr:to>
    <xdr:pic>
      <xdr:nvPicPr>
        <xdr:cNvPr id="1" name="Picture 1" descr="LIEPAJA_SPRING_CUP_bum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575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7"/>
  </sheetPr>
  <dimension ref="A1:DZ202"/>
  <sheetViews>
    <sheetView showGridLines="0" tabSelected="1" zoomScale="110" zoomScaleNormal="110" zoomScalePageLayoutView="0" workbookViewId="0" topLeftCell="A10">
      <selection activeCell="R25" sqref="R25:AL25"/>
    </sheetView>
  </sheetViews>
  <sheetFormatPr defaultColWidth="1.7109375" defaultRowHeight="12.75"/>
  <cols>
    <col min="1" max="55" width="1.7109375" style="0" customWidth="1"/>
    <col min="56" max="56" width="1.7109375" style="41" customWidth="1"/>
    <col min="57" max="57" width="2.7109375" style="53" bestFit="1" customWidth="1"/>
    <col min="58" max="58" width="2.8515625" style="53" hidden="1" customWidth="1"/>
    <col min="59" max="59" width="2.140625" style="53" hidden="1" customWidth="1"/>
    <col min="60" max="60" width="2.8515625" style="53" hidden="1" customWidth="1"/>
    <col min="61" max="72" width="1.7109375" style="53" hidden="1" customWidth="1"/>
    <col min="73" max="73" width="1.7109375" style="53" customWidth="1"/>
    <col min="74" max="74" width="2.8515625" style="54" bestFit="1" customWidth="1"/>
    <col min="75" max="75" width="1.7109375" style="54" customWidth="1"/>
    <col min="76" max="76" width="1.7109375" style="53" customWidth="1"/>
    <col min="77" max="77" width="12.28125" style="53" bestFit="1" customWidth="1"/>
    <col min="78" max="78" width="5.00390625" style="53" bestFit="1" customWidth="1"/>
    <col min="79" max="79" width="2.8515625" style="53" bestFit="1" customWidth="1"/>
    <col min="80" max="80" width="2.00390625" style="53" bestFit="1" customWidth="1"/>
    <col min="81" max="81" width="2.8515625" style="58" bestFit="1" customWidth="1"/>
    <col min="82" max="82" width="5.57421875" style="58" bestFit="1" customWidth="1"/>
    <col min="83" max="84" width="1.7109375" style="58" customWidth="1"/>
    <col min="85" max="103" width="1.7109375" style="41" customWidth="1"/>
    <col min="104" max="130" width="1.7109375" style="35" customWidth="1"/>
  </cols>
  <sheetData>
    <row r="1" spans="104:130" ht="7.5" customHeight="1"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</row>
    <row r="2" spans="1:130" ht="33" customHeight="1">
      <c r="A2" s="203" t="s">
        <v>105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3"/>
      <c r="AS2" s="24"/>
      <c r="AT2" s="24"/>
      <c r="AU2" s="24"/>
      <c r="AV2" s="24"/>
      <c r="AW2" s="24"/>
      <c r="AX2" s="24"/>
      <c r="AY2" s="24"/>
      <c r="AZ2" s="24"/>
      <c r="BA2" s="24"/>
      <c r="BB2" s="25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</row>
    <row r="3" spans="1:103" s="14" customFormat="1" ht="27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R3" s="26"/>
      <c r="AS3" s="27"/>
      <c r="AT3" s="27" t="s">
        <v>27</v>
      </c>
      <c r="AU3" s="27"/>
      <c r="AW3" s="27"/>
      <c r="AX3" s="27"/>
      <c r="AY3" s="27"/>
      <c r="AZ3" s="27"/>
      <c r="BA3" s="27"/>
      <c r="BB3" s="28"/>
      <c r="BD3" s="85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7"/>
      <c r="BW3" s="87"/>
      <c r="BX3" s="86"/>
      <c r="BY3" s="86"/>
      <c r="BZ3" s="86"/>
      <c r="CA3" s="86"/>
      <c r="CB3" s="86"/>
      <c r="CC3" s="88"/>
      <c r="CD3" s="88"/>
      <c r="CE3" s="88"/>
      <c r="CF3" s="88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</row>
    <row r="4" spans="1:103" s="2" customFormat="1" ht="1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R4" s="29"/>
      <c r="AS4" s="30"/>
      <c r="AT4" s="30"/>
      <c r="AU4" s="30"/>
      <c r="AV4" s="30"/>
      <c r="AW4" s="30"/>
      <c r="AX4" s="30"/>
      <c r="AY4" s="30"/>
      <c r="AZ4" s="30"/>
      <c r="BA4" s="30"/>
      <c r="BB4" s="31"/>
      <c r="BD4" s="5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6"/>
      <c r="BW4" s="56"/>
      <c r="BX4" s="55"/>
      <c r="BY4" s="55"/>
      <c r="BZ4" s="55"/>
      <c r="CA4" s="55"/>
      <c r="CB4" s="55"/>
      <c r="CC4" s="89"/>
      <c r="CD4" s="89"/>
      <c r="CE4" s="89"/>
      <c r="CF4" s="89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</row>
    <row r="5" spans="44:103" s="2" customFormat="1" ht="6" customHeight="1">
      <c r="AR5" s="29"/>
      <c r="AS5" s="30"/>
      <c r="AT5" s="30"/>
      <c r="AU5" s="30"/>
      <c r="AV5" s="30"/>
      <c r="AW5" s="30"/>
      <c r="AX5" s="30"/>
      <c r="AY5" s="30"/>
      <c r="AZ5" s="30"/>
      <c r="BA5" s="30"/>
      <c r="BB5" s="31"/>
      <c r="BD5" s="57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6"/>
      <c r="BW5" s="56"/>
      <c r="BX5" s="55"/>
      <c r="BY5" s="55"/>
      <c r="BZ5" s="55"/>
      <c r="CA5" s="55"/>
      <c r="CB5" s="55"/>
      <c r="CC5" s="89"/>
      <c r="CD5" s="89"/>
      <c r="CE5" s="89"/>
      <c r="CF5" s="89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</row>
    <row r="6" spans="12:103" s="2" customFormat="1" ht="15.75">
      <c r="L6" s="3"/>
      <c r="M6" s="205"/>
      <c r="N6" s="205"/>
      <c r="O6" s="205"/>
      <c r="P6" s="205"/>
      <c r="Q6" s="205"/>
      <c r="R6" s="205"/>
      <c r="S6" s="205"/>
      <c r="T6" s="205"/>
      <c r="Y6" s="206"/>
      <c r="Z6" s="206"/>
      <c r="AA6" s="206"/>
      <c r="AB6" s="206"/>
      <c r="AC6" s="206"/>
      <c r="AD6" s="206"/>
      <c r="AE6" s="206"/>
      <c r="AF6" s="206"/>
      <c r="AR6" s="29"/>
      <c r="AS6" s="30"/>
      <c r="AT6" s="30"/>
      <c r="AU6" s="30"/>
      <c r="AV6" s="30"/>
      <c r="AW6" s="30"/>
      <c r="AX6" s="30"/>
      <c r="AY6" s="30"/>
      <c r="AZ6" s="30"/>
      <c r="BA6" s="30"/>
      <c r="BB6" s="31"/>
      <c r="BD6" s="57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/>
      <c r="BW6" s="56"/>
      <c r="BX6" s="55"/>
      <c r="BY6" s="55"/>
      <c r="BZ6" s="55"/>
      <c r="CA6" s="55"/>
      <c r="CB6" s="55"/>
      <c r="CC6" s="89"/>
      <c r="CD6" s="89"/>
      <c r="CE6" s="89"/>
      <c r="CF6" s="89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</row>
    <row r="7" spans="44:103" s="2" customFormat="1" ht="6" customHeight="1">
      <c r="AR7" s="29"/>
      <c r="AS7" s="30"/>
      <c r="AT7" s="30"/>
      <c r="AU7" s="30"/>
      <c r="AV7" s="30"/>
      <c r="AW7" s="30"/>
      <c r="AX7" s="30"/>
      <c r="AY7" s="30"/>
      <c r="AZ7" s="30"/>
      <c r="BA7" s="30"/>
      <c r="BB7" s="31"/>
      <c r="BD7" s="57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6"/>
      <c r="BW7" s="56"/>
      <c r="BX7" s="55"/>
      <c r="BY7" s="55"/>
      <c r="BZ7" s="55"/>
      <c r="CA7" s="55"/>
      <c r="CB7" s="55"/>
      <c r="CC7" s="89"/>
      <c r="CD7" s="89"/>
      <c r="CE7" s="89"/>
      <c r="CF7" s="89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</row>
    <row r="8" spans="2:103" s="2" customFormat="1" ht="1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R8" s="32"/>
      <c r="AS8" s="33"/>
      <c r="AT8" s="33"/>
      <c r="AU8" s="33"/>
      <c r="AV8" s="33"/>
      <c r="AW8" s="33"/>
      <c r="AX8" s="33"/>
      <c r="AY8" s="33"/>
      <c r="AZ8" s="33"/>
      <c r="BA8" s="33"/>
      <c r="BB8" s="34"/>
      <c r="BD8" s="57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6"/>
      <c r="BW8" s="56"/>
      <c r="BX8" s="55"/>
      <c r="BY8" s="55"/>
      <c r="BZ8" s="55"/>
      <c r="CA8" s="55"/>
      <c r="CB8" s="55"/>
      <c r="CC8" s="89"/>
      <c r="CD8" s="89"/>
      <c r="CE8" s="89"/>
      <c r="CF8" s="89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</row>
    <row r="9" spans="56:103" s="2" customFormat="1" ht="6" customHeight="1">
      <c r="BD9" s="57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5"/>
      <c r="BY9" s="55"/>
      <c r="BZ9" s="55"/>
      <c r="CA9" s="55"/>
      <c r="CB9" s="55"/>
      <c r="CC9" s="89"/>
      <c r="CD9" s="89"/>
      <c r="CE9" s="89"/>
      <c r="CF9" s="89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</row>
    <row r="10" spans="7:103" s="2" customFormat="1" ht="15.75">
      <c r="G10" s="99" t="s">
        <v>94</v>
      </c>
      <c r="H10" s="202">
        <v>0.4166666666666667</v>
      </c>
      <c r="I10" s="202"/>
      <c r="J10" s="202"/>
      <c r="K10" s="202"/>
      <c r="L10" s="202"/>
      <c r="M10" t="s">
        <v>86</v>
      </c>
      <c r="T10" s="99" t="s">
        <v>95</v>
      </c>
      <c r="U10" s="204">
        <v>1</v>
      </c>
      <c r="V10" s="204"/>
      <c r="W10" s="17" t="s">
        <v>24</v>
      </c>
      <c r="X10" s="202">
        <v>0.013888888888888888</v>
      </c>
      <c r="Y10" s="209"/>
      <c r="Z10" s="209"/>
      <c r="AA10" s="209"/>
      <c r="AB10" s="209"/>
      <c r="AC10" s="7" t="s">
        <v>3</v>
      </c>
      <c r="AK10" s="6" t="s">
        <v>4</v>
      </c>
      <c r="AL10" s="209">
        <v>0.003472222222222222</v>
      </c>
      <c r="AM10" s="209"/>
      <c r="AN10" s="209"/>
      <c r="AO10" s="209"/>
      <c r="AP10" s="209"/>
      <c r="AQ10" s="7" t="s">
        <v>3</v>
      </c>
      <c r="BD10" s="57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5"/>
      <c r="BY10" s="55"/>
      <c r="BZ10" s="55"/>
      <c r="CA10" s="55"/>
      <c r="CB10" s="55"/>
      <c r="CC10" s="89"/>
      <c r="CD10" s="89"/>
      <c r="CE10" s="89"/>
      <c r="CF10" s="89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</row>
    <row r="11" ht="9" customHeight="1"/>
    <row r="12" ht="6" customHeight="1"/>
    <row r="13" ht="12.75">
      <c r="B13" s="1" t="s">
        <v>87</v>
      </c>
    </row>
    <row r="14" ht="6" customHeight="1" thickBot="1"/>
    <row r="15" spans="2:55" ht="16.5" thickBot="1">
      <c r="B15" s="199" t="s">
        <v>83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1"/>
      <c r="AE15" s="199" t="s">
        <v>84</v>
      </c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1"/>
    </row>
    <row r="16" spans="2:55" ht="15">
      <c r="B16" s="186" t="s">
        <v>5</v>
      </c>
      <c r="C16" s="187"/>
      <c r="D16" s="185" t="s">
        <v>110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8"/>
      <c r="Z16" s="189"/>
      <c r="AE16" s="186" t="s">
        <v>5</v>
      </c>
      <c r="AF16" s="187"/>
      <c r="AG16" s="185" t="s">
        <v>106</v>
      </c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8"/>
      <c r="BC16" s="189"/>
    </row>
    <row r="17" spans="2:55" ht="15">
      <c r="B17" s="186" t="s">
        <v>6</v>
      </c>
      <c r="C17" s="187"/>
      <c r="D17" s="185" t="s">
        <v>111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8"/>
      <c r="Z17" s="189"/>
      <c r="AE17" s="186" t="s">
        <v>6</v>
      </c>
      <c r="AF17" s="187"/>
      <c r="AG17" s="185" t="s">
        <v>116</v>
      </c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8"/>
      <c r="BC17" s="189"/>
    </row>
    <row r="18" spans="2:55" ht="15">
      <c r="B18" s="186" t="s">
        <v>7</v>
      </c>
      <c r="C18" s="187"/>
      <c r="D18" s="185" t="s">
        <v>112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8"/>
      <c r="Z18" s="189"/>
      <c r="AE18" s="186" t="s">
        <v>7</v>
      </c>
      <c r="AF18" s="187"/>
      <c r="AG18" s="185" t="s">
        <v>117</v>
      </c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8"/>
      <c r="BC18" s="189"/>
    </row>
    <row r="19" spans="2:55" ht="15">
      <c r="B19" s="186" t="s">
        <v>8</v>
      </c>
      <c r="C19" s="187"/>
      <c r="D19" s="185" t="s">
        <v>113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8"/>
      <c r="Z19" s="189"/>
      <c r="AE19" s="186" t="s">
        <v>8</v>
      </c>
      <c r="AF19" s="187"/>
      <c r="AG19" s="185" t="s">
        <v>118</v>
      </c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8"/>
      <c r="BC19" s="189"/>
    </row>
    <row r="20" spans="2:55" ht="15">
      <c r="B20" s="186" t="s">
        <v>28</v>
      </c>
      <c r="C20" s="187"/>
      <c r="D20" s="185" t="s">
        <v>114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8"/>
      <c r="Z20" s="189"/>
      <c r="AE20" s="186" t="s">
        <v>28</v>
      </c>
      <c r="AF20" s="187"/>
      <c r="AG20" s="185" t="s">
        <v>119</v>
      </c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8"/>
      <c r="BC20" s="189"/>
    </row>
    <row r="21" spans="2:55" ht="15.75" thickBot="1">
      <c r="B21" s="190" t="s">
        <v>30</v>
      </c>
      <c r="C21" s="191"/>
      <c r="D21" s="198" t="s">
        <v>115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83"/>
      <c r="Z21" s="184"/>
      <c r="AE21" s="190" t="s">
        <v>30</v>
      </c>
      <c r="AF21" s="191"/>
      <c r="AG21" s="198" t="s">
        <v>107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83"/>
      <c r="BC21" s="184"/>
    </row>
    <row r="22" spans="57:80" ht="6" customHeight="1" thickBot="1"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58"/>
      <c r="BY22" s="58"/>
      <c r="BZ22" s="58"/>
      <c r="CA22" s="58"/>
      <c r="CB22" s="58"/>
    </row>
    <row r="23" spans="16:80" ht="16.5" thickBot="1">
      <c r="P23" s="199" t="s">
        <v>85</v>
      </c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58"/>
      <c r="BY23" s="58"/>
      <c r="BZ23" s="58"/>
      <c r="CA23" s="58"/>
      <c r="CB23" s="58"/>
    </row>
    <row r="24" spans="16:80" ht="15">
      <c r="P24" s="186" t="s">
        <v>5</v>
      </c>
      <c r="Q24" s="187"/>
      <c r="R24" s="212" t="s">
        <v>108</v>
      </c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188"/>
      <c r="AN24" s="189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58"/>
      <c r="BY24" s="58"/>
      <c r="BZ24" s="58"/>
      <c r="CA24" s="58"/>
      <c r="CB24" s="58"/>
    </row>
    <row r="25" spans="16:80" ht="15">
      <c r="P25" s="186" t="s">
        <v>6</v>
      </c>
      <c r="Q25" s="187"/>
      <c r="R25" s="185" t="s">
        <v>120</v>
      </c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8"/>
      <c r="AN25" s="189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58"/>
      <c r="BY25" s="58"/>
      <c r="BZ25" s="58"/>
      <c r="CA25" s="58"/>
      <c r="CB25" s="58"/>
    </row>
    <row r="26" spans="16:80" ht="15">
      <c r="P26" s="186" t="s">
        <v>7</v>
      </c>
      <c r="Q26" s="187"/>
      <c r="R26" s="185" t="s">
        <v>121</v>
      </c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8"/>
      <c r="AN26" s="189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58"/>
      <c r="BY26" s="58"/>
      <c r="BZ26" s="58"/>
      <c r="CA26" s="58"/>
      <c r="CB26" s="58"/>
    </row>
    <row r="27" spans="16:80" ht="15">
      <c r="P27" s="186" t="s">
        <v>8</v>
      </c>
      <c r="Q27" s="187"/>
      <c r="R27" s="185" t="s">
        <v>122</v>
      </c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8"/>
      <c r="AN27" s="189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58"/>
      <c r="BY27" s="58"/>
      <c r="BZ27" s="58"/>
      <c r="CA27" s="58"/>
      <c r="CB27" s="58"/>
    </row>
    <row r="28" spans="16:80" ht="15">
      <c r="P28" s="186" t="s">
        <v>28</v>
      </c>
      <c r="Q28" s="187"/>
      <c r="R28" s="185" t="s">
        <v>109</v>
      </c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8"/>
      <c r="AN28" s="189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58"/>
      <c r="BY28" s="58"/>
      <c r="BZ28" s="58"/>
      <c r="CA28" s="58"/>
      <c r="CB28" s="58"/>
    </row>
    <row r="29" spans="16:80" ht="15.75" thickBot="1">
      <c r="P29" s="190" t="s">
        <v>30</v>
      </c>
      <c r="Q29" s="191"/>
      <c r="R29" s="198" t="s">
        <v>123</v>
      </c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83"/>
      <c r="AN29" s="184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58"/>
      <c r="BY29" s="58"/>
      <c r="BZ29" s="58"/>
      <c r="CA29" s="58"/>
      <c r="CB29" s="58"/>
    </row>
    <row r="31" spans="2:14" ht="12.75">
      <c r="B31" s="1" t="s">
        <v>91</v>
      </c>
      <c r="N31" s="16"/>
    </row>
    <row r="32" ht="6" customHeight="1" thickBot="1"/>
    <row r="33" spans="2:130" s="4" customFormat="1" ht="16.5" customHeight="1" thickBot="1">
      <c r="B33" s="213" t="s">
        <v>11</v>
      </c>
      <c r="C33" s="214"/>
      <c r="D33" s="196" t="s">
        <v>81</v>
      </c>
      <c r="E33" s="179"/>
      <c r="F33" s="197"/>
      <c r="G33" s="196" t="s">
        <v>12</v>
      </c>
      <c r="H33" s="179"/>
      <c r="I33" s="197"/>
      <c r="J33" s="196" t="s">
        <v>90</v>
      </c>
      <c r="K33" s="179"/>
      <c r="L33" s="179"/>
      <c r="M33" s="179"/>
      <c r="N33" s="197"/>
      <c r="O33" s="196" t="s">
        <v>88</v>
      </c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97"/>
      <c r="AW33" s="196" t="s">
        <v>89</v>
      </c>
      <c r="AX33" s="179"/>
      <c r="AY33" s="179"/>
      <c r="AZ33" s="179"/>
      <c r="BA33" s="197"/>
      <c r="BB33" s="210"/>
      <c r="BC33" s="211"/>
      <c r="BD33" s="44"/>
      <c r="BE33" s="59"/>
      <c r="BF33" s="90" t="s">
        <v>23</v>
      </c>
      <c r="BG33" s="91"/>
      <c r="BH33" s="91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60"/>
      <c r="BX33" s="59"/>
      <c r="BY33" s="59"/>
      <c r="BZ33" s="59"/>
      <c r="CA33" s="59"/>
      <c r="CB33" s="59"/>
      <c r="CC33" s="61"/>
      <c r="CD33" s="61"/>
      <c r="CE33" s="61"/>
      <c r="CF33" s="61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</row>
    <row r="34" spans="2:103" s="5" customFormat="1" ht="15.75" customHeight="1">
      <c r="B34" s="137">
        <v>1</v>
      </c>
      <c r="C34" s="138"/>
      <c r="D34" s="138">
        <v>1</v>
      </c>
      <c r="E34" s="138"/>
      <c r="F34" s="138"/>
      <c r="G34" s="138" t="s">
        <v>13</v>
      </c>
      <c r="H34" s="138"/>
      <c r="I34" s="138"/>
      <c r="J34" s="169">
        <v>0.4166666666666667</v>
      </c>
      <c r="K34" s="169"/>
      <c r="L34" s="169"/>
      <c r="M34" s="169"/>
      <c r="N34" s="170"/>
      <c r="O34" s="147" t="str">
        <f>D16</f>
        <v>A1 Liverpool FC ( ENG )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5" t="s">
        <v>17</v>
      </c>
      <c r="AF34" s="148" t="str">
        <f>D17</f>
        <v>A2 FC Bate ( BLR )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9"/>
      <c r="AW34" s="159"/>
      <c r="AX34" s="167"/>
      <c r="AY34" s="15" t="s">
        <v>16</v>
      </c>
      <c r="AZ34" s="167"/>
      <c r="BA34" s="168"/>
      <c r="BB34" s="159"/>
      <c r="BC34" s="160"/>
      <c r="BD34" s="47"/>
      <c r="BE34" s="68" t="str">
        <f>IF(ISBLANK(AZ34),"0",IF(AW34&gt;AZ34,3,IF(AW34=AZ34,1,0)))</f>
        <v>0</v>
      </c>
      <c r="BF34" s="69" t="s">
        <v>16</v>
      </c>
      <c r="BG34" s="68" t="str">
        <f>IF(ISBLANK(AJ34),"0",IF(AJ34&gt;AG34,3,IF(AJ34=AG34,1,0)))</f>
        <v>0</v>
      </c>
      <c r="BH34" s="67" t="str">
        <f>IF(ISBLANK(AZ34),"0",IF(AZ34&gt;AW34,3,IF(AZ34=AW34,1,0)))</f>
        <v>0</v>
      </c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 t="s">
        <v>16</v>
      </c>
      <c r="BV34" s="68" t="str">
        <f>IF(ISBLANK(AZ34),"0",IF(AZ34&gt;AW34,3,IF(AZ34=AW34,1,0)))</f>
        <v>0</v>
      </c>
      <c r="BW34" s="60"/>
      <c r="BX34" s="59"/>
      <c r="BY34" s="65" t="s">
        <v>9</v>
      </c>
      <c r="BZ34" s="59" t="s">
        <v>20</v>
      </c>
      <c r="CA34" s="192" t="s">
        <v>21</v>
      </c>
      <c r="CB34" s="192"/>
      <c r="CC34" s="192"/>
      <c r="CD34" s="66" t="s">
        <v>22</v>
      </c>
      <c r="CE34" s="73"/>
      <c r="CF34" s="73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</row>
    <row r="35" spans="2:130" s="4" customFormat="1" ht="15.75" customHeight="1">
      <c r="B35" s="139">
        <v>2</v>
      </c>
      <c r="C35" s="140"/>
      <c r="D35" s="140">
        <v>2</v>
      </c>
      <c r="E35" s="140"/>
      <c r="F35" s="140"/>
      <c r="G35" s="140" t="s">
        <v>19</v>
      </c>
      <c r="H35" s="140"/>
      <c r="I35" s="140"/>
      <c r="J35" s="150">
        <f>J34</f>
        <v>0.4166666666666667</v>
      </c>
      <c r="K35" s="150"/>
      <c r="L35" s="150"/>
      <c r="M35" s="150"/>
      <c r="N35" s="151"/>
      <c r="O35" s="193" t="str">
        <f>AG16</f>
        <v>B1 West Brom Albion FC ( ENG )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8" t="s">
        <v>17</v>
      </c>
      <c r="AF35" s="161" t="str">
        <f>AG17</f>
        <v>B2 FC Spartak ( RUS )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63"/>
      <c r="AX35" s="164"/>
      <c r="AY35" s="8" t="s">
        <v>16</v>
      </c>
      <c r="AZ35" s="164"/>
      <c r="BA35" s="165"/>
      <c r="BB35" s="163"/>
      <c r="BC35" s="166"/>
      <c r="BD35" s="44"/>
      <c r="BE35" s="68" t="str">
        <f aca="true" t="shared" si="0" ref="BE35:BE51">IF(ISBLANK(AZ35),"0",IF(AW35&gt;AZ35,3,IF(AW35=AZ35,1,0)))</f>
        <v>0</v>
      </c>
      <c r="BF35" s="60" t="s">
        <v>16</v>
      </c>
      <c r="BG35" s="68" t="str">
        <f>IF(ISBLANK(AJ35),"0",IF(AJ35&gt;AG35,3,IF(AJ35=AG35,1,0)))</f>
        <v>0</v>
      </c>
      <c r="BH35" s="67" t="str">
        <f aca="true" t="shared" si="1" ref="BH35:BH51">IF(ISBLANK(AZ35),"0",IF(AZ35&gt;AW35,3,IF(AZ35=AW35,1,0)))</f>
        <v>0</v>
      </c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 t="s">
        <v>16</v>
      </c>
      <c r="BV35" s="68" t="str">
        <f aca="true" t="shared" si="2" ref="BV35:BV51">IF(ISBLANK(AZ35),"0",IF(AZ35&gt;AW35,3,IF(AZ35=AW35,1,0)))</f>
        <v>0</v>
      </c>
      <c r="BW35" s="60"/>
      <c r="BX35" s="59"/>
      <c r="BY35" s="59" t="str">
        <f>$D$16</f>
        <v>A1 Liverpool FC ( ENG )</v>
      </c>
      <c r="BZ35" s="68">
        <f>SUM($BE$34+$BE$43+$BV$52+$BE$61+$BV$70)</f>
        <v>0</v>
      </c>
      <c r="CA35" s="61">
        <f>SUM($AW$34+$AW$43+$AZ$52+$AW$61+$AZ$70)</f>
        <v>0</v>
      </c>
      <c r="CB35" s="70" t="s">
        <v>16</v>
      </c>
      <c r="CC35" s="71">
        <f>SUM($AZ$34+$AZ$43+$AW$52+$AZ$61+$AW$70)</f>
        <v>0</v>
      </c>
      <c r="CD35" s="92">
        <f aca="true" t="shared" si="3" ref="CD35:CD40">SUM(CA35-CC35)</f>
        <v>0</v>
      </c>
      <c r="CE35" s="61"/>
      <c r="CF35" s="61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</row>
    <row r="36" spans="2:130" s="4" customFormat="1" ht="15.75" customHeight="1" thickBot="1">
      <c r="B36" s="141">
        <v>3</v>
      </c>
      <c r="C36" s="142"/>
      <c r="D36" s="142">
        <v>3</v>
      </c>
      <c r="E36" s="142"/>
      <c r="F36" s="142"/>
      <c r="G36" s="142" t="s">
        <v>26</v>
      </c>
      <c r="H36" s="142"/>
      <c r="I36" s="142"/>
      <c r="J36" s="194">
        <f>J35</f>
        <v>0.4166666666666667</v>
      </c>
      <c r="K36" s="194"/>
      <c r="L36" s="194"/>
      <c r="M36" s="194"/>
      <c r="N36" s="195"/>
      <c r="O36" s="177" t="str">
        <f>R24</f>
        <v>C1 1 FC Koln ( GER )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22" t="s">
        <v>17</v>
      </c>
      <c r="AF36" s="171" t="str">
        <f>R25</f>
        <v>C2 PFC CSKA ( RUS )</v>
      </c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2"/>
      <c r="AW36" s="173"/>
      <c r="AX36" s="175"/>
      <c r="AY36" s="22" t="s">
        <v>16</v>
      </c>
      <c r="AZ36" s="175"/>
      <c r="BA36" s="176"/>
      <c r="BB36" s="173"/>
      <c r="BC36" s="174"/>
      <c r="BD36" s="44"/>
      <c r="BE36" s="68" t="str">
        <f t="shared" si="0"/>
        <v>0</v>
      </c>
      <c r="BF36" s="67" t="str">
        <f aca="true" t="shared" si="4" ref="BF36:BF51">IF(ISBLANK(AW36),"0",IF(AW36&gt;AZ36,3,IF(AW36=AZ36,1,0)))</f>
        <v>0</v>
      </c>
      <c r="BG36" s="67" t="s">
        <v>16</v>
      </c>
      <c r="BH36" s="67" t="str">
        <f t="shared" si="1"/>
        <v>0</v>
      </c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 t="s">
        <v>16</v>
      </c>
      <c r="BV36" s="68" t="str">
        <f t="shared" si="2"/>
        <v>0</v>
      </c>
      <c r="BW36" s="60"/>
      <c r="BX36" s="59"/>
      <c r="BY36" s="59" t="str">
        <f>$D$18</f>
        <v>A3 KaPa United ( FIN )</v>
      </c>
      <c r="BZ36" s="68">
        <f>SUM($BE$37+$BV$43+$BV$58+$BE$67+$BV$73)</f>
        <v>0</v>
      </c>
      <c r="CA36" s="61">
        <f>SUM($AW$37+$AZ$43+$AZ$58+$AW$67+$AZ$73)</f>
        <v>0</v>
      </c>
      <c r="CB36" s="70" t="s">
        <v>16</v>
      </c>
      <c r="CC36" s="71">
        <f>SUM($AZ$37+$AW$43+$AW$58+$AZ$67+$AW$73)</f>
        <v>0</v>
      </c>
      <c r="CD36" s="92">
        <f t="shared" si="3"/>
        <v>0</v>
      </c>
      <c r="CE36" s="61"/>
      <c r="CF36" s="61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</row>
    <row r="37" spans="2:130" s="4" customFormat="1" ht="15.75" customHeight="1">
      <c r="B37" s="137">
        <v>4</v>
      </c>
      <c r="C37" s="138"/>
      <c r="D37" s="138">
        <v>1</v>
      </c>
      <c r="E37" s="138"/>
      <c r="F37" s="138"/>
      <c r="G37" s="138" t="s">
        <v>13</v>
      </c>
      <c r="H37" s="138"/>
      <c r="I37" s="138"/>
      <c r="J37" s="169">
        <v>0.43402777777777773</v>
      </c>
      <c r="K37" s="169"/>
      <c r="L37" s="169"/>
      <c r="M37" s="169"/>
      <c r="N37" s="170"/>
      <c r="O37" s="147" t="str">
        <f>D18</f>
        <v>A3 KaPa United ( FIN )</v>
      </c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5" t="s">
        <v>17</v>
      </c>
      <c r="AF37" s="148" t="str">
        <f>D19</f>
        <v>A4 FM Baltai ( LIT ) </v>
      </c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9"/>
      <c r="AW37" s="159"/>
      <c r="AX37" s="167"/>
      <c r="AY37" s="15" t="s">
        <v>16</v>
      </c>
      <c r="AZ37" s="167"/>
      <c r="BA37" s="168"/>
      <c r="BB37" s="159"/>
      <c r="BC37" s="160"/>
      <c r="BD37" s="44"/>
      <c r="BE37" s="68" t="str">
        <f t="shared" si="0"/>
        <v>0</v>
      </c>
      <c r="BF37" s="67" t="str">
        <f t="shared" si="4"/>
        <v>0</v>
      </c>
      <c r="BG37" s="67" t="s">
        <v>16</v>
      </c>
      <c r="BH37" s="67" t="str">
        <f t="shared" si="1"/>
        <v>0</v>
      </c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 t="s">
        <v>16</v>
      </c>
      <c r="BV37" s="68" t="str">
        <f t="shared" si="2"/>
        <v>0</v>
      </c>
      <c r="BW37" s="60"/>
      <c r="BX37" s="59"/>
      <c r="BY37" s="59" t="str">
        <f>$D$19</f>
        <v>A4 FM Baltai ( LIT ) </v>
      </c>
      <c r="BZ37" s="68">
        <f>SUM($BV$37+$BE$49+$BV$55+$BV$61+$BE$76)</f>
        <v>0</v>
      </c>
      <c r="CA37" s="61">
        <f>SUM($AZ$37+$AW$49+$AZ$55+$AZ$61+$AW$76)</f>
        <v>0</v>
      </c>
      <c r="CB37" s="70" t="s">
        <v>16</v>
      </c>
      <c r="CC37" s="71">
        <f>SUM($AW$37+$AZ$49+$AW$55+$AW$61+$AZ$76)</f>
        <v>0</v>
      </c>
      <c r="CD37" s="92">
        <f t="shared" si="3"/>
        <v>0</v>
      </c>
      <c r="CE37" s="61"/>
      <c r="CF37" s="61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</row>
    <row r="38" spans="2:130" s="4" customFormat="1" ht="15.75" customHeight="1">
      <c r="B38" s="139">
        <v>5</v>
      </c>
      <c r="C38" s="140"/>
      <c r="D38" s="140">
        <v>2</v>
      </c>
      <c r="E38" s="140"/>
      <c r="F38" s="140"/>
      <c r="G38" s="140" t="s">
        <v>19</v>
      </c>
      <c r="H38" s="140"/>
      <c r="I38" s="140"/>
      <c r="J38" s="150">
        <f>J37</f>
        <v>0.43402777777777773</v>
      </c>
      <c r="K38" s="150"/>
      <c r="L38" s="150"/>
      <c r="M38" s="150"/>
      <c r="N38" s="151"/>
      <c r="O38" s="193" t="str">
        <f>AG18</f>
        <v>B3 FC I Tallinn ( EST )</v>
      </c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8" t="s">
        <v>17</v>
      </c>
      <c r="AF38" s="161" t="str">
        <f>AG19</f>
        <v>B4 Fortuna FK ( LIT )</v>
      </c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2"/>
      <c r="AW38" s="163"/>
      <c r="AX38" s="164"/>
      <c r="AY38" s="8" t="s">
        <v>16</v>
      </c>
      <c r="AZ38" s="164"/>
      <c r="BA38" s="165"/>
      <c r="BB38" s="163"/>
      <c r="BC38" s="166"/>
      <c r="BD38" s="44"/>
      <c r="BE38" s="68" t="str">
        <f t="shared" si="0"/>
        <v>0</v>
      </c>
      <c r="BF38" s="67" t="str">
        <f t="shared" si="4"/>
        <v>0</v>
      </c>
      <c r="BG38" s="67" t="s">
        <v>16</v>
      </c>
      <c r="BH38" s="67" t="str">
        <f t="shared" si="1"/>
        <v>0</v>
      </c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 t="s">
        <v>16</v>
      </c>
      <c r="BV38" s="68" t="str">
        <f t="shared" si="2"/>
        <v>0</v>
      </c>
      <c r="BW38" s="60"/>
      <c r="BX38" s="59"/>
      <c r="BY38" s="59" t="str">
        <f>$D$20</f>
        <v>A5 JK Harju ( EST )</v>
      </c>
      <c r="BZ38" s="68">
        <f>SUM($BE$40+$BV$46+$BE$52+$BV$67+$BV$76)</f>
        <v>0</v>
      </c>
      <c r="CA38" s="61">
        <f>SUM($AW$40+$AZ$46+$AW$52+$AZ$67+$AZ$76)</f>
        <v>0</v>
      </c>
      <c r="CB38" s="70" t="s">
        <v>16</v>
      </c>
      <c r="CC38" s="71">
        <f>SUM($AZ$40+$AW$46+$AZ$52+$AW$67+$AW$76)</f>
        <v>0</v>
      </c>
      <c r="CD38" s="92">
        <f t="shared" si="3"/>
        <v>0</v>
      </c>
      <c r="CE38" s="61"/>
      <c r="CF38" s="61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</row>
    <row r="39" spans="2:130" s="4" customFormat="1" ht="15.75" customHeight="1" thickBot="1">
      <c r="B39" s="141">
        <v>6</v>
      </c>
      <c r="C39" s="142"/>
      <c r="D39" s="142">
        <v>3</v>
      </c>
      <c r="E39" s="142"/>
      <c r="F39" s="142"/>
      <c r="G39" s="142" t="s">
        <v>26</v>
      </c>
      <c r="H39" s="142"/>
      <c r="I39" s="142"/>
      <c r="J39" s="194">
        <f>J38</f>
        <v>0.43402777777777773</v>
      </c>
      <c r="K39" s="194"/>
      <c r="L39" s="194"/>
      <c r="M39" s="194"/>
      <c r="N39" s="195"/>
      <c r="O39" s="177" t="str">
        <f>R26</f>
        <v>C3 Lokomotiv Tashkent ( UZB )</v>
      </c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22" t="s">
        <v>17</v>
      </c>
      <c r="AF39" s="171" t="str">
        <f>R27</f>
        <v>C4 FK Jelgava ( LAT )</v>
      </c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2"/>
      <c r="AW39" s="173"/>
      <c r="AX39" s="175"/>
      <c r="AY39" s="22" t="s">
        <v>16</v>
      </c>
      <c r="AZ39" s="175"/>
      <c r="BA39" s="176"/>
      <c r="BB39" s="173"/>
      <c r="BC39" s="174"/>
      <c r="BD39" s="44"/>
      <c r="BE39" s="68" t="str">
        <f t="shared" si="0"/>
        <v>0</v>
      </c>
      <c r="BF39" s="67" t="str">
        <f t="shared" si="4"/>
        <v>0</v>
      </c>
      <c r="BG39" s="67" t="s">
        <v>16</v>
      </c>
      <c r="BH39" s="67" t="str">
        <f t="shared" si="1"/>
        <v>0</v>
      </c>
      <c r="BI39" s="59"/>
      <c r="BJ39" s="59"/>
      <c r="BK39" s="53"/>
      <c r="BL39" s="53"/>
      <c r="BM39" s="53"/>
      <c r="BN39" s="53"/>
      <c r="BO39" s="53"/>
      <c r="BP39" s="53"/>
      <c r="BQ39" s="53"/>
      <c r="BR39" s="53"/>
      <c r="BS39" s="53"/>
      <c r="BT39" s="59"/>
      <c r="BU39" s="59" t="s">
        <v>16</v>
      </c>
      <c r="BV39" s="68" t="str">
        <f t="shared" si="2"/>
        <v>0</v>
      </c>
      <c r="BW39" s="60"/>
      <c r="BX39" s="59"/>
      <c r="BY39" s="59" t="str">
        <f>$D$21</f>
        <v>A6 Rīga FC/ŠFS ( LAT )</v>
      </c>
      <c r="BZ39" s="68">
        <f>SUM($BV$40+$BV$49+$BE$58+$BE$64+$BE$70)</f>
        <v>0</v>
      </c>
      <c r="CA39" s="61">
        <f>SUM($AZ$40+$AZ$49+$AW$58+$AW$64+$AW$70)</f>
        <v>0</v>
      </c>
      <c r="CB39" s="70" t="s">
        <v>16</v>
      </c>
      <c r="CC39" s="71">
        <f>SUM($AW$40+$AW$49+$AZ$58+$AZ$64+$AZ$70)</f>
        <v>0</v>
      </c>
      <c r="CD39" s="92">
        <f t="shared" si="3"/>
        <v>0</v>
      </c>
      <c r="CE39" s="61"/>
      <c r="CF39" s="61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</row>
    <row r="40" spans="2:130" s="4" customFormat="1" ht="15.75" customHeight="1">
      <c r="B40" s="137">
        <v>7</v>
      </c>
      <c r="C40" s="138"/>
      <c r="D40" s="138">
        <v>1</v>
      </c>
      <c r="E40" s="138"/>
      <c r="F40" s="138"/>
      <c r="G40" s="138" t="s">
        <v>13</v>
      </c>
      <c r="H40" s="138"/>
      <c r="I40" s="138"/>
      <c r="J40" s="169">
        <v>0.4513888888888889</v>
      </c>
      <c r="K40" s="169"/>
      <c r="L40" s="169"/>
      <c r="M40" s="169"/>
      <c r="N40" s="170"/>
      <c r="O40" s="147" t="str">
        <f>D20</f>
        <v>A5 JK Harju ( EST )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5" t="s">
        <v>17</v>
      </c>
      <c r="AF40" s="148" t="str">
        <f>D21</f>
        <v>A6 Rīga FC/ŠFS ( LAT )</v>
      </c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9"/>
      <c r="AW40" s="159"/>
      <c r="AX40" s="167"/>
      <c r="AY40" s="15" t="s">
        <v>16</v>
      </c>
      <c r="AZ40" s="167"/>
      <c r="BA40" s="168"/>
      <c r="BB40" s="159"/>
      <c r="BC40" s="160"/>
      <c r="BD40" s="93"/>
      <c r="BE40" s="68" t="str">
        <f t="shared" si="0"/>
        <v>0</v>
      </c>
      <c r="BF40" s="67" t="str">
        <f t="shared" si="4"/>
        <v>0</v>
      </c>
      <c r="BG40" s="67" t="s">
        <v>16</v>
      </c>
      <c r="BH40" s="67" t="str">
        <f t="shared" si="1"/>
        <v>0</v>
      </c>
      <c r="BI40" s="59"/>
      <c r="BJ40" s="59"/>
      <c r="BK40" s="74"/>
      <c r="BL40" s="74"/>
      <c r="BM40" s="75" t="str">
        <f>$D$17</f>
        <v>A2 FC Bate ( BLR )</v>
      </c>
      <c r="BN40" s="76">
        <f>SUM($BH$34+$BF$39+$BH$46+$BF$51)</f>
        <v>0</v>
      </c>
      <c r="BO40" s="76">
        <f>SUM($AZ$34+$AW$39+$AZ$46+$AW$51)</f>
        <v>0</v>
      </c>
      <c r="BP40" s="77" t="s">
        <v>16</v>
      </c>
      <c r="BQ40" s="76">
        <f>SUM($AW$34+$AZ$39+$AW$46+$AZ$51)</f>
        <v>0</v>
      </c>
      <c r="BR40" s="78">
        <f>SUM(BO40-BQ40)</f>
        <v>0</v>
      </c>
      <c r="BS40" s="59"/>
      <c r="BT40" s="59"/>
      <c r="BU40" s="59" t="s">
        <v>16</v>
      </c>
      <c r="BV40" s="68" t="str">
        <f t="shared" si="2"/>
        <v>0</v>
      </c>
      <c r="BW40" s="60"/>
      <c r="BX40" s="59"/>
      <c r="BY40" s="59" t="str">
        <f>$D$17</f>
        <v>A2 FC Bate ( BLR )</v>
      </c>
      <c r="BZ40" s="68">
        <f>SUM($BV$34+$BE$46+$BE$55+$BV$64+$BE$73)</f>
        <v>0</v>
      </c>
      <c r="CA40" s="61">
        <f>SUM($AZ$34+$AW$46+$AW$55+$AZ$64+$AW$73)</f>
        <v>0</v>
      </c>
      <c r="CB40" s="70" t="s">
        <v>16</v>
      </c>
      <c r="CC40" s="71">
        <f>SUM($AW$34+$AZ$46+$AZ$55+$AW$64+$AZ$73)</f>
        <v>0</v>
      </c>
      <c r="CD40" s="92">
        <f t="shared" si="3"/>
        <v>0</v>
      </c>
      <c r="CE40" s="61"/>
      <c r="CF40" s="61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</row>
    <row r="41" spans="2:130" s="4" customFormat="1" ht="15.75" customHeight="1">
      <c r="B41" s="139">
        <v>8</v>
      </c>
      <c r="C41" s="140"/>
      <c r="D41" s="140">
        <v>2</v>
      </c>
      <c r="E41" s="140"/>
      <c r="F41" s="140"/>
      <c r="G41" s="140" t="s">
        <v>19</v>
      </c>
      <c r="H41" s="140"/>
      <c r="I41" s="140"/>
      <c r="J41" s="150">
        <f>J40</f>
        <v>0.4513888888888889</v>
      </c>
      <c r="K41" s="150"/>
      <c r="L41" s="150"/>
      <c r="M41" s="150"/>
      <c r="N41" s="151"/>
      <c r="O41" s="193" t="str">
        <f>AG20</f>
        <v>B5 JK Tammeka ( EST )</v>
      </c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8" t="s">
        <v>17</v>
      </c>
      <c r="AF41" s="161" t="str">
        <f>AG21</f>
        <v>B6 FK Liepaja ( LAT )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2"/>
      <c r="AW41" s="163"/>
      <c r="AX41" s="164"/>
      <c r="AY41" s="8" t="s">
        <v>16</v>
      </c>
      <c r="AZ41" s="164"/>
      <c r="BA41" s="165"/>
      <c r="BB41" s="163"/>
      <c r="BC41" s="166"/>
      <c r="BD41" s="93"/>
      <c r="BE41" s="68" t="str">
        <f t="shared" si="0"/>
        <v>0</v>
      </c>
      <c r="BF41" s="67" t="str">
        <f t="shared" si="4"/>
        <v>0</v>
      </c>
      <c r="BG41" s="67" t="s">
        <v>16</v>
      </c>
      <c r="BH41" s="67" t="str">
        <f t="shared" si="1"/>
        <v>0</v>
      </c>
      <c r="BI41" s="59"/>
      <c r="BJ41" s="59"/>
      <c r="BK41" s="74"/>
      <c r="BL41" s="74"/>
      <c r="BM41" s="75">
        <f>$D$22</f>
        <v>0</v>
      </c>
      <c r="BN41" s="76">
        <f>SUM($BF$38+$BH$42+$BF$47+$BH$51)</f>
        <v>0</v>
      </c>
      <c r="BO41" s="76">
        <f>SUM($AW$38+$AZ$42+$AW$47+$AZ$51)</f>
        <v>0</v>
      </c>
      <c r="BP41" s="77" t="s">
        <v>16</v>
      </c>
      <c r="BQ41" s="76">
        <f>SUM($AZ$38+$AW$42+$AZ$47+$AW$51)</f>
        <v>0</v>
      </c>
      <c r="BR41" s="78">
        <f>SUM(BO41-BQ41)</f>
        <v>0</v>
      </c>
      <c r="BS41" s="59"/>
      <c r="BT41" s="59"/>
      <c r="BU41" s="59" t="s">
        <v>16</v>
      </c>
      <c r="BV41" s="68" t="str">
        <f t="shared" si="2"/>
        <v>0</v>
      </c>
      <c r="BW41" s="60"/>
      <c r="BX41" s="59"/>
      <c r="BY41" s="44"/>
      <c r="BZ41" s="44"/>
      <c r="CA41" s="44"/>
      <c r="CB41" s="44"/>
      <c r="CC41" s="44"/>
      <c r="CD41" s="44"/>
      <c r="CE41" s="61"/>
      <c r="CF41" s="61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</row>
    <row r="42" spans="2:130" s="4" customFormat="1" ht="15.75" customHeight="1" thickBot="1">
      <c r="B42" s="141">
        <v>9</v>
      </c>
      <c r="C42" s="142"/>
      <c r="D42" s="142">
        <v>3</v>
      </c>
      <c r="E42" s="142"/>
      <c r="F42" s="142"/>
      <c r="G42" s="142" t="s">
        <v>26</v>
      </c>
      <c r="H42" s="142"/>
      <c r="I42" s="142"/>
      <c r="J42" s="194">
        <f>J41</f>
        <v>0.4513888888888889</v>
      </c>
      <c r="K42" s="194"/>
      <c r="L42" s="194"/>
      <c r="M42" s="194"/>
      <c r="N42" s="195"/>
      <c r="O42" s="177" t="str">
        <f>R28</f>
        <v>C5 JK Tabasallu ( EST )</v>
      </c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22" t="s">
        <v>17</v>
      </c>
      <c r="AF42" s="171" t="str">
        <f>R29</f>
        <v>C6 FC Dinamo( LAT )</v>
      </c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2"/>
      <c r="AW42" s="173"/>
      <c r="AX42" s="175"/>
      <c r="AY42" s="22" t="s">
        <v>16</v>
      </c>
      <c r="AZ42" s="175"/>
      <c r="BA42" s="176"/>
      <c r="BB42" s="173"/>
      <c r="BC42" s="174"/>
      <c r="BD42" s="93"/>
      <c r="BE42" s="68" t="str">
        <f t="shared" si="0"/>
        <v>0</v>
      </c>
      <c r="BF42" s="67" t="str">
        <f t="shared" si="4"/>
        <v>0</v>
      </c>
      <c r="BG42" s="67" t="s">
        <v>16</v>
      </c>
      <c r="BH42" s="67" t="str">
        <f t="shared" si="1"/>
        <v>0</v>
      </c>
      <c r="BI42" s="59"/>
      <c r="BJ42" s="59"/>
      <c r="BK42" s="74"/>
      <c r="BL42" s="74"/>
      <c r="BM42" s="75" t="str">
        <f>$D$21</f>
        <v>A6 Rīga FC/ŠFS ( LAT )</v>
      </c>
      <c r="BN42" s="76" t="e">
        <f>SUM($BF$35+$BH$39+$BF$43+$BH$47)</f>
        <v>#VALUE!</v>
      </c>
      <c r="BO42" s="76">
        <f>SUM($AW$35+$AZ$39+$AW$43+$AZ$47)</f>
        <v>0</v>
      </c>
      <c r="BP42" s="77" t="s">
        <v>16</v>
      </c>
      <c r="BQ42" s="76">
        <f>SUM($AZ$35+$AW$39+$AZ$43+$AW$47)</f>
        <v>0</v>
      </c>
      <c r="BR42" s="78">
        <f>SUM(BO42-BQ42)</f>
        <v>0</v>
      </c>
      <c r="BS42" s="59"/>
      <c r="BT42" s="59"/>
      <c r="BU42" s="59" t="s">
        <v>16</v>
      </c>
      <c r="BV42" s="68" t="str">
        <f t="shared" si="2"/>
        <v>0</v>
      </c>
      <c r="BW42" s="60"/>
      <c r="BX42" s="59"/>
      <c r="BY42" s="65" t="s">
        <v>10</v>
      </c>
      <c r="BZ42" s="59" t="s">
        <v>20</v>
      </c>
      <c r="CA42" s="192" t="s">
        <v>21</v>
      </c>
      <c r="CB42" s="192"/>
      <c r="CC42" s="192"/>
      <c r="CD42" s="66" t="s">
        <v>22</v>
      </c>
      <c r="CE42" s="61"/>
      <c r="CF42" s="61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</row>
    <row r="43" spans="2:130" s="4" customFormat="1" ht="15.75" customHeight="1">
      <c r="B43" s="137">
        <v>10</v>
      </c>
      <c r="C43" s="138"/>
      <c r="D43" s="138">
        <v>2</v>
      </c>
      <c r="E43" s="138"/>
      <c r="F43" s="138"/>
      <c r="G43" s="138" t="s">
        <v>13</v>
      </c>
      <c r="H43" s="138"/>
      <c r="I43" s="138"/>
      <c r="J43" s="169">
        <v>0.46875</v>
      </c>
      <c r="K43" s="169"/>
      <c r="L43" s="169"/>
      <c r="M43" s="169"/>
      <c r="N43" s="170"/>
      <c r="O43" s="147" t="str">
        <f>D16</f>
        <v>A1 Liverpool FC ( ENG )</v>
      </c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5" t="s">
        <v>17</v>
      </c>
      <c r="AF43" s="148" t="str">
        <f>D18</f>
        <v>A3 KaPa United ( FIN )</v>
      </c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9"/>
      <c r="AW43" s="159"/>
      <c r="AX43" s="167"/>
      <c r="AY43" s="15" t="s">
        <v>16</v>
      </c>
      <c r="AZ43" s="167"/>
      <c r="BA43" s="168"/>
      <c r="BB43" s="159"/>
      <c r="BC43" s="160"/>
      <c r="BD43" s="93"/>
      <c r="BE43" s="68" t="str">
        <f t="shared" si="0"/>
        <v>0</v>
      </c>
      <c r="BF43" s="67" t="str">
        <f t="shared" si="4"/>
        <v>0</v>
      </c>
      <c r="BG43" s="67" t="s">
        <v>16</v>
      </c>
      <c r="BH43" s="67" t="str">
        <f t="shared" si="1"/>
        <v>0</v>
      </c>
      <c r="BI43" s="59"/>
      <c r="BJ43" s="59"/>
      <c r="BK43" s="74"/>
      <c r="BL43" s="74"/>
      <c r="BM43" s="75" t="str">
        <f>$D$18</f>
        <v>A3 KaPa United ( FIN )</v>
      </c>
      <c r="BN43" s="76">
        <f>SUM($BH$35+$BF$42+$BF$46+$BH$50)</f>
        <v>0</v>
      </c>
      <c r="BO43" s="76">
        <f>SUM($AZ$35+$AW$42+$AW$46+$AZ$50)</f>
        <v>0</v>
      </c>
      <c r="BP43" s="77" t="s">
        <v>16</v>
      </c>
      <c r="BQ43" s="76">
        <f>SUM($AW$35+$AZ$42+$AZ$46+$AW$50)</f>
        <v>0</v>
      </c>
      <c r="BR43" s="78">
        <f>SUM(BO43-BQ43)</f>
        <v>0</v>
      </c>
      <c r="BS43" s="59"/>
      <c r="BT43" s="59"/>
      <c r="BU43" s="59" t="s">
        <v>16</v>
      </c>
      <c r="BV43" s="68" t="str">
        <f t="shared" si="2"/>
        <v>0</v>
      </c>
      <c r="BW43" s="60"/>
      <c r="BX43" s="59"/>
      <c r="BY43" s="59" t="str">
        <f>$AG$16</f>
        <v>B1 West Brom Albion FC ( ENG )</v>
      </c>
      <c r="BZ43" s="68">
        <f>SUM($BE$35+$BE$44+$BV$53+$BE$62+$BV$71)</f>
        <v>0</v>
      </c>
      <c r="CA43" s="61">
        <f>SUM($AW$35+$AW$44+$AZ$53+$AW$62+$AZ$71)</f>
        <v>0</v>
      </c>
      <c r="CB43" s="70" t="s">
        <v>16</v>
      </c>
      <c r="CC43" s="71">
        <f>SUM($AZ$35+$AZ$44+$AW$53+$AZ$62+$AW$71)</f>
        <v>0</v>
      </c>
      <c r="CD43" s="92">
        <f aca="true" t="shared" si="5" ref="CD43:CD48">SUM(CA43-CC43)</f>
        <v>0</v>
      </c>
      <c r="CE43" s="61"/>
      <c r="CF43" s="61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</row>
    <row r="44" spans="2:130" s="4" customFormat="1" ht="15.75" customHeight="1">
      <c r="B44" s="139">
        <v>11</v>
      </c>
      <c r="C44" s="140"/>
      <c r="D44" s="140">
        <v>1</v>
      </c>
      <c r="E44" s="140"/>
      <c r="F44" s="140"/>
      <c r="G44" s="140" t="s">
        <v>19</v>
      </c>
      <c r="H44" s="140"/>
      <c r="I44" s="140"/>
      <c r="J44" s="150">
        <f>J43</f>
        <v>0.46875</v>
      </c>
      <c r="K44" s="150"/>
      <c r="L44" s="150"/>
      <c r="M44" s="150"/>
      <c r="N44" s="151"/>
      <c r="O44" s="193" t="str">
        <f>AG16</f>
        <v>B1 West Brom Albion FC ( ENG )</v>
      </c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8" t="s">
        <v>17</v>
      </c>
      <c r="AF44" s="161" t="str">
        <f>AG18</f>
        <v>B3 FC I Tallinn ( EST )</v>
      </c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2"/>
      <c r="AW44" s="163"/>
      <c r="AX44" s="164"/>
      <c r="AY44" s="8" t="s">
        <v>16</v>
      </c>
      <c r="AZ44" s="164"/>
      <c r="BA44" s="165"/>
      <c r="BB44" s="163"/>
      <c r="BC44" s="166"/>
      <c r="BD44" s="93"/>
      <c r="BE44" s="68" t="str">
        <f t="shared" si="0"/>
        <v>0</v>
      </c>
      <c r="BF44" s="67" t="str">
        <f t="shared" si="4"/>
        <v>0</v>
      </c>
      <c r="BG44" s="67" t="s">
        <v>16</v>
      </c>
      <c r="BH44" s="67" t="str">
        <f t="shared" si="1"/>
        <v>0</v>
      </c>
      <c r="BI44" s="59"/>
      <c r="BJ44" s="59"/>
      <c r="BK44" s="74"/>
      <c r="BL44" s="74"/>
      <c r="BM44" s="79" t="str">
        <f>$D$16</f>
        <v>A1 Liverpool FC ( ENG )</v>
      </c>
      <c r="BN44" s="76" t="e">
        <f>SUM($BF$34+$BH$38+$BH$43+$BF$50)</f>
        <v>#VALUE!</v>
      </c>
      <c r="BO44" s="76">
        <f>SUM($AW$34+$AZ$38+$AZ$43+$AW$50)</f>
        <v>0</v>
      </c>
      <c r="BP44" s="77" t="s">
        <v>16</v>
      </c>
      <c r="BQ44" s="76">
        <f>SUM($AZ$34+$AW$38+$AW$43+$AZ$50)</f>
        <v>0</v>
      </c>
      <c r="BR44" s="94">
        <f>SUM(BO44-BQ44)</f>
        <v>0</v>
      </c>
      <c r="BS44" s="59"/>
      <c r="BT44" s="59"/>
      <c r="BU44" s="59" t="s">
        <v>16</v>
      </c>
      <c r="BV44" s="68" t="str">
        <f t="shared" si="2"/>
        <v>0</v>
      </c>
      <c r="BW44" s="60"/>
      <c r="BX44" s="59"/>
      <c r="BY44" s="59" t="str">
        <f>$AG$17</f>
        <v>B2 FC Spartak ( RUS )</v>
      </c>
      <c r="BZ44" s="68">
        <f>SUM($BV$35+$BE$47+$BE$56+$BV$65+$BE$74)</f>
        <v>0</v>
      </c>
      <c r="CA44" s="61">
        <f>SUM($AZ$35+$AW$47+$AW$56+$AZ$65+$AW$74)</f>
        <v>0</v>
      </c>
      <c r="CB44" s="70" t="s">
        <v>16</v>
      </c>
      <c r="CC44" s="71">
        <f>SUM($AW$35+$AZ$47+$AZ$56+$AW$65+$AZ$74)</f>
        <v>0</v>
      </c>
      <c r="CD44" s="92">
        <f t="shared" si="5"/>
        <v>0</v>
      </c>
      <c r="CE44" s="61"/>
      <c r="CF44" s="61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</row>
    <row r="45" spans="2:130" s="4" customFormat="1" ht="15.75" customHeight="1" thickBot="1">
      <c r="B45" s="141">
        <v>12</v>
      </c>
      <c r="C45" s="142"/>
      <c r="D45" s="142">
        <v>3</v>
      </c>
      <c r="E45" s="142"/>
      <c r="F45" s="142"/>
      <c r="G45" s="142" t="s">
        <v>26</v>
      </c>
      <c r="H45" s="142"/>
      <c r="I45" s="142"/>
      <c r="J45" s="194">
        <f>J44</f>
        <v>0.46875</v>
      </c>
      <c r="K45" s="194"/>
      <c r="L45" s="194"/>
      <c r="M45" s="194"/>
      <c r="N45" s="195"/>
      <c r="O45" s="177" t="str">
        <f>R24</f>
        <v>C1 1 FC Koln ( GER )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22" t="s">
        <v>17</v>
      </c>
      <c r="AF45" s="171" t="str">
        <f>R26</f>
        <v>C3 Lokomotiv Tashkent ( UZB )</v>
      </c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2"/>
      <c r="AW45" s="173"/>
      <c r="AX45" s="175"/>
      <c r="AY45" s="22" t="s">
        <v>16</v>
      </c>
      <c r="AZ45" s="175"/>
      <c r="BA45" s="176"/>
      <c r="BB45" s="173"/>
      <c r="BC45" s="174"/>
      <c r="BD45" s="93"/>
      <c r="BE45" s="68" t="str">
        <f t="shared" si="0"/>
        <v>0</v>
      </c>
      <c r="BF45" s="67" t="str">
        <f t="shared" si="4"/>
        <v>0</v>
      </c>
      <c r="BG45" s="67" t="s">
        <v>16</v>
      </c>
      <c r="BH45" s="67" t="str">
        <f t="shared" si="1"/>
        <v>0</v>
      </c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 t="s">
        <v>16</v>
      </c>
      <c r="BV45" s="68" t="str">
        <f t="shared" si="2"/>
        <v>0</v>
      </c>
      <c r="BW45" s="60"/>
      <c r="BX45" s="59"/>
      <c r="BY45" s="59" t="str">
        <f>$AG$18</f>
        <v>B3 FC I Tallinn ( EST )</v>
      </c>
      <c r="BZ45" s="68">
        <f>SUM($BE$38+$BV$44+$BV$59+$BE$68+$BV$74)</f>
        <v>0</v>
      </c>
      <c r="CA45" s="61">
        <f>SUM($AW$38+$AZ$44+$AZ$59+$AW$68+$AZ$74)</f>
        <v>0</v>
      </c>
      <c r="CB45" s="70" t="s">
        <v>16</v>
      </c>
      <c r="CC45" s="71">
        <f>SUM($AZ$38+$AW$44+$AW$59+$AZ$68+$AW$74)</f>
        <v>0</v>
      </c>
      <c r="CD45" s="92">
        <f t="shared" si="5"/>
        <v>0</v>
      </c>
      <c r="CE45" s="61"/>
      <c r="CF45" s="61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</row>
    <row r="46" spans="2:130" s="4" customFormat="1" ht="15.75" customHeight="1">
      <c r="B46" s="137">
        <v>13</v>
      </c>
      <c r="C46" s="138"/>
      <c r="D46" s="138">
        <v>2</v>
      </c>
      <c r="E46" s="138"/>
      <c r="F46" s="138"/>
      <c r="G46" s="138" t="s">
        <v>13</v>
      </c>
      <c r="H46" s="138"/>
      <c r="I46" s="138"/>
      <c r="J46" s="169">
        <v>0.4861111111111111</v>
      </c>
      <c r="K46" s="169"/>
      <c r="L46" s="169"/>
      <c r="M46" s="169"/>
      <c r="N46" s="170"/>
      <c r="O46" s="147" t="str">
        <f>D17</f>
        <v>A2 FC Bate ( BLR )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5" t="s">
        <v>17</v>
      </c>
      <c r="AF46" s="148" t="str">
        <f>D20</f>
        <v>A5 JK Harju ( EST )</v>
      </c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9"/>
      <c r="AW46" s="159"/>
      <c r="AX46" s="167"/>
      <c r="AY46" s="15" t="s">
        <v>16</v>
      </c>
      <c r="AZ46" s="167"/>
      <c r="BA46" s="168"/>
      <c r="BB46" s="159"/>
      <c r="BC46" s="160"/>
      <c r="BD46" s="93"/>
      <c r="BE46" s="68" t="str">
        <f t="shared" si="0"/>
        <v>0</v>
      </c>
      <c r="BF46" s="67" t="str">
        <f t="shared" si="4"/>
        <v>0</v>
      </c>
      <c r="BG46" s="67" t="s">
        <v>16</v>
      </c>
      <c r="BH46" s="67" t="str">
        <f t="shared" si="1"/>
        <v>0</v>
      </c>
      <c r="BI46" s="59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9"/>
      <c r="BU46" s="59" t="s">
        <v>16</v>
      </c>
      <c r="BV46" s="68" t="str">
        <f t="shared" si="2"/>
        <v>0</v>
      </c>
      <c r="BW46" s="60"/>
      <c r="BX46" s="59"/>
      <c r="BY46" s="59" t="str">
        <f>$AG$19</f>
        <v>B4 Fortuna FK ( LIT )</v>
      </c>
      <c r="BZ46" s="68">
        <f>SUM($BV$38+$BE$50+$BV$56+$BV$62+$BE$77)</f>
        <v>0</v>
      </c>
      <c r="CA46" s="61">
        <f>SUM($AZ$38+$AW$50+$AZ$56+$AZ$62+$AW$77)</f>
        <v>0</v>
      </c>
      <c r="CB46" s="70" t="s">
        <v>16</v>
      </c>
      <c r="CC46" s="71">
        <f>SUM($AW$38+$AZ$50+$AW$56+$AW$62+$AZ$77)</f>
        <v>0</v>
      </c>
      <c r="CD46" s="92">
        <f t="shared" si="5"/>
        <v>0</v>
      </c>
      <c r="CE46" s="61"/>
      <c r="CF46" s="61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</row>
    <row r="47" spans="2:130" s="4" customFormat="1" ht="15.75" customHeight="1">
      <c r="B47" s="139">
        <v>14</v>
      </c>
      <c r="C47" s="140"/>
      <c r="D47" s="140">
        <v>1</v>
      </c>
      <c r="E47" s="140"/>
      <c r="F47" s="140"/>
      <c r="G47" s="140" t="s">
        <v>19</v>
      </c>
      <c r="H47" s="140"/>
      <c r="I47" s="140"/>
      <c r="J47" s="150">
        <f>J46</f>
        <v>0.4861111111111111</v>
      </c>
      <c r="K47" s="150"/>
      <c r="L47" s="150"/>
      <c r="M47" s="150"/>
      <c r="N47" s="151"/>
      <c r="O47" s="193" t="str">
        <f>AG17</f>
        <v>B2 FC Spartak ( RUS )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8" t="s">
        <v>17</v>
      </c>
      <c r="AF47" s="161" t="str">
        <f>AG20</f>
        <v>B5 JK Tammeka ( EST )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2"/>
      <c r="AW47" s="163"/>
      <c r="AX47" s="164"/>
      <c r="AY47" s="8" t="s">
        <v>16</v>
      </c>
      <c r="AZ47" s="164"/>
      <c r="BA47" s="165"/>
      <c r="BB47" s="163"/>
      <c r="BC47" s="166"/>
      <c r="BD47" s="93"/>
      <c r="BE47" s="68" t="str">
        <f t="shared" si="0"/>
        <v>0</v>
      </c>
      <c r="BF47" s="67" t="str">
        <f t="shared" si="4"/>
        <v>0</v>
      </c>
      <c r="BG47" s="67" t="s">
        <v>16</v>
      </c>
      <c r="BH47" s="67" t="str">
        <f t="shared" si="1"/>
        <v>0</v>
      </c>
      <c r="BI47" s="59"/>
      <c r="BJ47" s="59"/>
      <c r="BK47" s="74"/>
      <c r="BL47" s="74"/>
      <c r="BM47" s="75" t="str">
        <f>AG16</f>
        <v>B1 West Brom Albion FC ( ENG )</v>
      </c>
      <c r="BN47" s="76" t="e">
        <f>SUM($BH$37+$BF$44+$BF$48+#REF!)</f>
        <v>#REF!</v>
      </c>
      <c r="BO47" s="76" t="e">
        <f>SUM($AZ$37+$AW$44+$AW$48+#REF!)</f>
        <v>#REF!</v>
      </c>
      <c r="BP47" s="77" t="s">
        <v>16</v>
      </c>
      <c r="BQ47" s="76" t="e">
        <f>SUM($AW$37+$AZ$44+$AZ$48+#REF!)</f>
        <v>#REF!</v>
      </c>
      <c r="BR47" s="78" t="e">
        <f>SUM(BO47-BQ47)</f>
        <v>#REF!</v>
      </c>
      <c r="BS47" s="59"/>
      <c r="BT47" s="59"/>
      <c r="BU47" s="59" t="s">
        <v>16</v>
      </c>
      <c r="BV47" s="68" t="str">
        <f t="shared" si="2"/>
        <v>0</v>
      </c>
      <c r="BW47" s="60"/>
      <c r="BX47" s="59"/>
      <c r="BY47" s="59" t="str">
        <f>$AG$20</f>
        <v>B5 JK Tammeka ( EST )</v>
      </c>
      <c r="BZ47" s="68">
        <f>SUM($BE$41+$BV$47+$BE$53+$BV$68+$BV$77)</f>
        <v>0</v>
      </c>
      <c r="CA47" s="61">
        <f>SUM($AW$41+$AZ$47+$AW$53+$AZ$68+$AZ$77)</f>
        <v>0</v>
      </c>
      <c r="CB47" s="70" t="s">
        <v>16</v>
      </c>
      <c r="CC47" s="71">
        <f>SUM($AZ$41+$AW$47+$AZ$53+$AW$68+$AW$77)</f>
        <v>0</v>
      </c>
      <c r="CD47" s="92">
        <f t="shared" si="5"/>
        <v>0</v>
      </c>
      <c r="CE47" s="61"/>
      <c r="CF47" s="61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</row>
    <row r="48" spans="2:130" s="4" customFormat="1" ht="15.75" customHeight="1" thickBot="1">
      <c r="B48" s="141">
        <v>15</v>
      </c>
      <c r="C48" s="142"/>
      <c r="D48" s="142">
        <v>3</v>
      </c>
      <c r="E48" s="142"/>
      <c r="F48" s="142"/>
      <c r="G48" s="142" t="s">
        <v>26</v>
      </c>
      <c r="H48" s="142"/>
      <c r="I48" s="142"/>
      <c r="J48" s="194">
        <f>J47</f>
        <v>0.4861111111111111</v>
      </c>
      <c r="K48" s="194"/>
      <c r="L48" s="194"/>
      <c r="M48" s="194"/>
      <c r="N48" s="195"/>
      <c r="O48" s="177" t="str">
        <f>R25</f>
        <v>C2 PFC CSKA ( RUS )</v>
      </c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22" t="s">
        <v>17</v>
      </c>
      <c r="AF48" s="171" t="str">
        <f>R28</f>
        <v>C5 JK Tabasallu ( EST )</v>
      </c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2"/>
      <c r="AW48" s="173"/>
      <c r="AX48" s="175"/>
      <c r="AY48" s="22" t="s">
        <v>16</v>
      </c>
      <c r="AZ48" s="175"/>
      <c r="BA48" s="176"/>
      <c r="BB48" s="173"/>
      <c r="BC48" s="174"/>
      <c r="BD48" s="93"/>
      <c r="BE48" s="68" t="str">
        <f t="shared" si="0"/>
        <v>0</v>
      </c>
      <c r="BF48" s="67" t="str">
        <f t="shared" si="4"/>
        <v>0</v>
      </c>
      <c r="BG48" s="67" t="s">
        <v>16</v>
      </c>
      <c r="BH48" s="67" t="str">
        <f t="shared" si="1"/>
        <v>0</v>
      </c>
      <c r="BI48" s="59"/>
      <c r="BJ48" s="59"/>
      <c r="BK48" s="74"/>
      <c r="BL48" s="74"/>
      <c r="BM48" s="75" t="str">
        <f>AG17</f>
        <v>B2 FC Spartak ( RUS )</v>
      </c>
      <c r="BN48" s="76" t="e">
        <f>SUM($BF$40+$BH$44+$BF$49+#REF!)</f>
        <v>#REF!</v>
      </c>
      <c r="BO48" s="76" t="e">
        <f>SUM($AW$40+$AZ$44+$AW$49+#REF!)</f>
        <v>#REF!</v>
      </c>
      <c r="BP48" s="77" t="s">
        <v>16</v>
      </c>
      <c r="BQ48" s="76" t="e">
        <f>SUM($AZ$40+$AW$44+$AZ$49+#REF!)</f>
        <v>#REF!</v>
      </c>
      <c r="BR48" s="78" t="e">
        <f>SUM(BO48-BQ48)</f>
        <v>#REF!</v>
      </c>
      <c r="BS48" s="59"/>
      <c r="BT48" s="59"/>
      <c r="BU48" s="59" t="s">
        <v>16</v>
      </c>
      <c r="BV48" s="68" t="str">
        <f t="shared" si="2"/>
        <v>0</v>
      </c>
      <c r="BW48" s="60"/>
      <c r="BX48" s="59"/>
      <c r="BY48" s="59" t="str">
        <f>$AG$21</f>
        <v>B6 FK Liepaja ( LAT )</v>
      </c>
      <c r="BZ48" s="68">
        <f>SUM($BV$41+$BV$50+$BE$59+$BE$65+$BE$71)</f>
        <v>0</v>
      </c>
      <c r="CA48" s="61">
        <f>SUM($AZ$41+$AZ$50+$AW$59+$AW$65+$AW$71)</f>
        <v>0</v>
      </c>
      <c r="CB48" s="70" t="s">
        <v>16</v>
      </c>
      <c r="CC48" s="71">
        <f>SUM($AW$41+$AW$50+$AZ$59+$AZ$65+$AZ$71)</f>
        <v>0</v>
      </c>
      <c r="CD48" s="92">
        <f t="shared" si="5"/>
        <v>0</v>
      </c>
      <c r="CE48" s="61"/>
      <c r="CF48" s="61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</row>
    <row r="49" spans="2:130" s="4" customFormat="1" ht="15.75" customHeight="1">
      <c r="B49" s="137">
        <v>16</v>
      </c>
      <c r="C49" s="138"/>
      <c r="D49" s="138">
        <v>2</v>
      </c>
      <c r="E49" s="138"/>
      <c r="F49" s="138"/>
      <c r="G49" s="138" t="s">
        <v>13</v>
      </c>
      <c r="H49" s="138"/>
      <c r="I49" s="138"/>
      <c r="J49" s="169">
        <v>0.5034722222222222</v>
      </c>
      <c r="K49" s="169"/>
      <c r="L49" s="169"/>
      <c r="M49" s="169"/>
      <c r="N49" s="170"/>
      <c r="O49" s="147" t="str">
        <f>D19</f>
        <v>A4 FM Baltai ( LIT ) 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5" t="s">
        <v>17</v>
      </c>
      <c r="AF49" s="148" t="str">
        <f>D21</f>
        <v>A6 Rīga FC/ŠFS ( LAT )</v>
      </c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9"/>
      <c r="AW49" s="159"/>
      <c r="AX49" s="167"/>
      <c r="AY49" s="15" t="s">
        <v>16</v>
      </c>
      <c r="AZ49" s="167"/>
      <c r="BA49" s="168"/>
      <c r="BB49" s="159"/>
      <c r="BC49" s="160"/>
      <c r="BD49" s="93"/>
      <c r="BE49" s="68" t="str">
        <f t="shared" si="0"/>
        <v>0</v>
      </c>
      <c r="BF49" s="67" t="str">
        <f t="shared" si="4"/>
        <v>0</v>
      </c>
      <c r="BG49" s="67" t="s">
        <v>16</v>
      </c>
      <c r="BH49" s="67" t="str">
        <f t="shared" si="1"/>
        <v>0</v>
      </c>
      <c r="BI49" s="59"/>
      <c r="BJ49" s="59"/>
      <c r="BK49" s="74"/>
      <c r="BL49" s="74"/>
      <c r="BM49" s="79" t="str">
        <f>AG18</f>
        <v>B3 FC I Tallinn ( EST )</v>
      </c>
      <c r="BN49" s="76" t="e">
        <f>SUM($BF$36+$BH$40+$BH$45+#REF!)</f>
        <v>#REF!</v>
      </c>
      <c r="BO49" s="76" t="e">
        <f>SUM($AW$36+$AZ$40+$AZ$45+#REF!)</f>
        <v>#REF!</v>
      </c>
      <c r="BP49" s="77" t="s">
        <v>16</v>
      </c>
      <c r="BQ49" s="76" t="e">
        <f>SUM($AZ$36+$AW$40+$AW$45+#REF!)</f>
        <v>#REF!</v>
      </c>
      <c r="BR49" s="94" t="e">
        <f>SUM(BO49-BQ49)</f>
        <v>#REF!</v>
      </c>
      <c r="BS49" s="59"/>
      <c r="BT49" s="59"/>
      <c r="BU49" s="59" t="s">
        <v>16</v>
      </c>
      <c r="BV49" s="68" t="str">
        <f t="shared" si="2"/>
        <v>0</v>
      </c>
      <c r="BW49" s="60"/>
      <c r="BX49" s="59"/>
      <c r="BY49" s="44"/>
      <c r="BZ49" s="44"/>
      <c r="CA49" s="44"/>
      <c r="CB49" s="44"/>
      <c r="CC49" s="44"/>
      <c r="CD49" s="44"/>
      <c r="CE49" s="61"/>
      <c r="CF49" s="61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</row>
    <row r="50" spans="2:130" s="4" customFormat="1" ht="15.75" customHeight="1">
      <c r="B50" s="139">
        <v>17</v>
      </c>
      <c r="C50" s="140"/>
      <c r="D50" s="140">
        <v>1</v>
      </c>
      <c r="E50" s="140"/>
      <c r="F50" s="140"/>
      <c r="G50" s="140" t="s">
        <v>19</v>
      </c>
      <c r="H50" s="140"/>
      <c r="I50" s="140"/>
      <c r="J50" s="150">
        <f>J49</f>
        <v>0.5034722222222222</v>
      </c>
      <c r="K50" s="150"/>
      <c r="L50" s="150"/>
      <c r="M50" s="150"/>
      <c r="N50" s="151"/>
      <c r="O50" s="193" t="str">
        <f>AG19</f>
        <v>B4 Fortuna FK ( LIT )</v>
      </c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8" t="s">
        <v>17</v>
      </c>
      <c r="AF50" s="161" t="str">
        <f>AG21</f>
        <v>B6 FK Liepaja ( LAT )</v>
      </c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2"/>
      <c r="AW50" s="163"/>
      <c r="AX50" s="164"/>
      <c r="AY50" s="8" t="s">
        <v>16</v>
      </c>
      <c r="AZ50" s="164"/>
      <c r="BA50" s="165"/>
      <c r="BB50" s="163"/>
      <c r="BC50" s="166"/>
      <c r="BD50" s="93"/>
      <c r="BE50" s="68" t="str">
        <f t="shared" si="0"/>
        <v>0</v>
      </c>
      <c r="BF50" s="67" t="str">
        <f t="shared" si="4"/>
        <v>0</v>
      </c>
      <c r="BG50" s="67" t="s">
        <v>16</v>
      </c>
      <c r="BH50" s="67" t="str">
        <f t="shared" si="1"/>
        <v>0</v>
      </c>
      <c r="BI50" s="59"/>
      <c r="BJ50" s="59"/>
      <c r="BK50" s="74"/>
      <c r="BL50" s="74"/>
      <c r="BM50" s="75" t="str">
        <f aca="true" t="shared" si="6" ref="BM50:BM57">AG21</f>
        <v>B6 FK Liepaja ( LAT )</v>
      </c>
      <c r="BN50" s="76">
        <f>SUM($BF$37+$BH$41+$BF$45+$BH$49)</f>
        <v>0</v>
      </c>
      <c r="BO50" s="76">
        <f>SUM($AW$37+$AZ$41+$AW$45+$AZ$49)</f>
        <v>0</v>
      </c>
      <c r="BP50" s="77" t="s">
        <v>16</v>
      </c>
      <c r="BQ50" s="76">
        <f>SUM($AZ$37+$AW$41+$AZ$45+$AW$49)</f>
        <v>0</v>
      </c>
      <c r="BR50" s="78">
        <f>SUM(BO50-BQ50)</f>
        <v>0</v>
      </c>
      <c r="BS50" s="59"/>
      <c r="BT50" s="59"/>
      <c r="BU50" s="59" t="s">
        <v>16</v>
      </c>
      <c r="BV50" s="68" t="str">
        <f t="shared" si="2"/>
        <v>0</v>
      </c>
      <c r="BW50" s="60"/>
      <c r="BX50" s="59"/>
      <c r="BY50" s="65" t="s">
        <v>25</v>
      </c>
      <c r="BZ50" s="59" t="s">
        <v>20</v>
      </c>
      <c r="CA50" s="192" t="s">
        <v>21</v>
      </c>
      <c r="CB50" s="192"/>
      <c r="CC50" s="192"/>
      <c r="CD50" s="66" t="s">
        <v>22</v>
      </c>
      <c r="CE50" s="61"/>
      <c r="CF50" s="61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</row>
    <row r="51" spans="2:130" s="4" customFormat="1" ht="15.75" customHeight="1" thickBot="1">
      <c r="B51" s="141">
        <v>18</v>
      </c>
      <c r="C51" s="142"/>
      <c r="D51" s="142">
        <v>3</v>
      </c>
      <c r="E51" s="142"/>
      <c r="F51" s="142"/>
      <c r="G51" s="142" t="s">
        <v>26</v>
      </c>
      <c r="H51" s="142"/>
      <c r="I51" s="142"/>
      <c r="J51" s="194">
        <f>J50</f>
        <v>0.5034722222222222</v>
      </c>
      <c r="K51" s="194"/>
      <c r="L51" s="194"/>
      <c r="M51" s="194"/>
      <c r="N51" s="195"/>
      <c r="O51" s="177" t="str">
        <f>R27</f>
        <v>C4 FK Jelgava ( LAT )</v>
      </c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2" t="s">
        <v>17</v>
      </c>
      <c r="AF51" s="171" t="str">
        <f>R29</f>
        <v>C6 FC Dinamo( LAT )</v>
      </c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2"/>
      <c r="AW51" s="173"/>
      <c r="AX51" s="175"/>
      <c r="AY51" s="22" t="s">
        <v>16</v>
      </c>
      <c r="AZ51" s="175"/>
      <c r="BA51" s="176"/>
      <c r="BB51" s="173"/>
      <c r="BC51" s="174"/>
      <c r="BD51" s="93"/>
      <c r="BE51" s="68" t="str">
        <f t="shared" si="0"/>
        <v>0</v>
      </c>
      <c r="BF51" s="67" t="str">
        <f t="shared" si="4"/>
        <v>0</v>
      </c>
      <c r="BG51" s="67" t="s">
        <v>16</v>
      </c>
      <c r="BH51" s="67" t="str">
        <f t="shared" si="1"/>
        <v>0</v>
      </c>
      <c r="BI51" s="59"/>
      <c r="BJ51" s="59"/>
      <c r="BK51" s="74"/>
      <c r="BL51" s="74"/>
      <c r="BM51" s="75">
        <f t="shared" si="6"/>
        <v>0</v>
      </c>
      <c r="BN51" s="76" t="e">
        <f>SUM($BH$36+$BF$41+$BH$48+#REF!)</f>
        <v>#REF!</v>
      </c>
      <c r="BO51" s="76" t="e">
        <f>SUM($AZ$36+$AW$41+$AZ$48+#REF!)</f>
        <v>#REF!</v>
      </c>
      <c r="BP51" s="77" t="s">
        <v>16</v>
      </c>
      <c r="BQ51" s="76" t="e">
        <f>SUM($AW$36+$AZ$41+$AW$48+#REF!)</f>
        <v>#REF!</v>
      </c>
      <c r="BR51" s="78" t="e">
        <f>SUM(BO51-BQ51)</f>
        <v>#REF!</v>
      </c>
      <c r="BS51" s="59"/>
      <c r="BT51" s="59"/>
      <c r="BU51" s="59" t="s">
        <v>16</v>
      </c>
      <c r="BV51" s="68" t="str">
        <f t="shared" si="2"/>
        <v>0</v>
      </c>
      <c r="BW51" s="60"/>
      <c r="BX51" s="59"/>
      <c r="BY51" s="59" t="str">
        <f>$R$24</f>
        <v>C1 1 FC Koln ( GER )</v>
      </c>
      <c r="BZ51" s="68">
        <f>SUM($BE$36+$BE$45+$BV$54+$BE$63+$BV$72)</f>
        <v>0</v>
      </c>
      <c r="CA51" s="61">
        <f>SUM($AW$36+$AW$45+$AZ$54+$AW$63+$AZ$72)</f>
        <v>0</v>
      </c>
      <c r="CB51" s="70" t="s">
        <v>16</v>
      </c>
      <c r="CC51" s="71">
        <f>SUM($AZ$36+$AZ$45+$AW$54+$AZ$63+$AW$72)</f>
        <v>0</v>
      </c>
      <c r="CD51" s="92">
        <f aca="true" t="shared" si="7" ref="CD51:CD56">SUM(CA51-CC51)</f>
        <v>0</v>
      </c>
      <c r="CE51" s="61"/>
      <c r="CF51" s="61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</row>
    <row r="52" spans="2:82" ht="15.75" customHeight="1">
      <c r="B52" s="137">
        <v>19</v>
      </c>
      <c r="C52" s="138"/>
      <c r="D52" s="138">
        <v>3</v>
      </c>
      <c r="E52" s="138"/>
      <c r="F52" s="138"/>
      <c r="G52" s="138" t="s">
        <v>13</v>
      </c>
      <c r="H52" s="138"/>
      <c r="I52" s="138"/>
      <c r="J52" s="169">
        <v>0.5208333333333334</v>
      </c>
      <c r="K52" s="169"/>
      <c r="L52" s="169"/>
      <c r="M52" s="169"/>
      <c r="N52" s="170"/>
      <c r="O52" s="147" t="str">
        <f>D20</f>
        <v>A5 JK Harju ( EST )</v>
      </c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5" t="s">
        <v>17</v>
      </c>
      <c r="AF52" s="148" t="str">
        <f>D16</f>
        <v>A1 Liverpool FC ( ENG )</v>
      </c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9"/>
      <c r="AW52" s="159"/>
      <c r="AX52" s="167"/>
      <c r="AY52" s="15" t="s">
        <v>16</v>
      </c>
      <c r="AZ52" s="167"/>
      <c r="BA52" s="168"/>
      <c r="BB52" s="159"/>
      <c r="BC52" s="160"/>
      <c r="BD52" s="95"/>
      <c r="BE52" s="68" t="str">
        <f aca="true" t="shared" si="8" ref="BE52:BE66">IF(ISBLANK(AZ52),"0",IF(AW52&gt;AZ52,3,IF(AW52=AZ52,1,0)))</f>
        <v>0</v>
      </c>
      <c r="BF52" s="67" t="str">
        <f aca="true" t="shared" si="9" ref="BF52:BF66">IF(ISBLANK(AW52),"0",IF(AW52&gt;AZ52,3,IF(AW52=AZ52,1,0)))</f>
        <v>0</v>
      </c>
      <c r="BG52" s="67" t="s">
        <v>16</v>
      </c>
      <c r="BH52" s="67" t="str">
        <f aca="true" t="shared" si="10" ref="BH52:BH66">IF(ISBLANK(AZ52),"0",IF(AZ52&gt;AW52,3,IF(AZ52=AW52,1,0)))</f>
        <v>0</v>
      </c>
      <c r="BI52" s="59"/>
      <c r="BJ52" s="59"/>
      <c r="BK52" s="74"/>
      <c r="BL52" s="74"/>
      <c r="BM52" s="75">
        <f t="shared" si="6"/>
        <v>0</v>
      </c>
      <c r="BN52" s="76" t="e">
        <f>SUM($BH$36+$BF$41+$BH$48+#REF!)</f>
        <v>#REF!</v>
      </c>
      <c r="BO52" s="76" t="e">
        <f>SUM($AZ$36+$AW$41+$AZ$48+#REF!)</f>
        <v>#REF!</v>
      </c>
      <c r="BP52" s="77" t="s">
        <v>16</v>
      </c>
      <c r="BQ52" s="76" t="e">
        <f>SUM($AW$36+$AZ$41+$AW$48+#REF!)</f>
        <v>#REF!</v>
      </c>
      <c r="BR52" s="78" t="e">
        <f aca="true" t="shared" si="11" ref="BR52:BR66">SUM(BO52-BQ52)</f>
        <v>#REF!</v>
      </c>
      <c r="BS52" s="59"/>
      <c r="BT52" s="59"/>
      <c r="BU52" s="59" t="s">
        <v>16</v>
      </c>
      <c r="BV52" s="68" t="str">
        <f aca="true" t="shared" si="12" ref="BV52:BV66">IF(ISBLANK(AZ52),"0",IF(AZ52&gt;AW52,3,IF(AZ52=AW52,1,0)))</f>
        <v>0</v>
      </c>
      <c r="BY52" s="59" t="str">
        <f>$R$25</f>
        <v>C2 PFC CSKA ( RUS )</v>
      </c>
      <c r="BZ52" s="68">
        <f>SUM($BV$36+$BE$48+$BE$57+$BV$66+$BE$75)</f>
        <v>0</v>
      </c>
      <c r="CA52" s="61">
        <f>SUM($AZ$36+$AW$48+$AW$57+$AZ$66+$AW$75)</f>
        <v>0</v>
      </c>
      <c r="CB52" s="70" t="s">
        <v>16</v>
      </c>
      <c r="CC52" s="71">
        <f>SUM($AW$36+$AZ$48+$AZ$57+$AW$66+$AZ$75)</f>
        <v>0</v>
      </c>
      <c r="CD52" s="92">
        <f t="shared" si="7"/>
        <v>0</v>
      </c>
    </row>
    <row r="53" spans="2:82" ht="15.75" customHeight="1">
      <c r="B53" s="139">
        <v>20</v>
      </c>
      <c r="C53" s="140"/>
      <c r="D53" s="140">
        <v>2</v>
      </c>
      <c r="E53" s="140"/>
      <c r="F53" s="140"/>
      <c r="G53" s="140" t="s">
        <v>19</v>
      </c>
      <c r="H53" s="140"/>
      <c r="I53" s="140"/>
      <c r="J53" s="150">
        <f>J52</f>
        <v>0.5208333333333334</v>
      </c>
      <c r="K53" s="150"/>
      <c r="L53" s="150"/>
      <c r="M53" s="150"/>
      <c r="N53" s="151"/>
      <c r="O53" s="193" t="str">
        <f>AG20</f>
        <v>B5 JK Tammeka ( EST )</v>
      </c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8" t="s">
        <v>17</v>
      </c>
      <c r="AF53" s="161" t="str">
        <f>AG16</f>
        <v>B1 West Brom Albion FC ( ENG )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2"/>
      <c r="AW53" s="163"/>
      <c r="AX53" s="164"/>
      <c r="AY53" s="8" t="s">
        <v>16</v>
      </c>
      <c r="AZ53" s="164"/>
      <c r="BA53" s="165"/>
      <c r="BB53" s="163"/>
      <c r="BC53" s="166"/>
      <c r="BD53" s="95"/>
      <c r="BE53" s="68" t="str">
        <f t="shared" si="8"/>
        <v>0</v>
      </c>
      <c r="BF53" s="67" t="str">
        <f t="shared" si="9"/>
        <v>0</v>
      </c>
      <c r="BG53" s="67" t="s">
        <v>16</v>
      </c>
      <c r="BH53" s="67" t="str">
        <f t="shared" si="10"/>
        <v>0</v>
      </c>
      <c r="BI53" s="59"/>
      <c r="BJ53" s="59"/>
      <c r="BK53" s="74"/>
      <c r="BL53" s="74"/>
      <c r="BM53" s="75">
        <f t="shared" si="6"/>
        <v>0</v>
      </c>
      <c r="BN53" s="76" t="e">
        <f>SUM($BH$36+$BF$41+$BH$48+#REF!)</f>
        <v>#REF!</v>
      </c>
      <c r="BO53" s="76" t="e">
        <f>SUM($AZ$36+$AW$41+$AZ$48+#REF!)</f>
        <v>#REF!</v>
      </c>
      <c r="BP53" s="77" t="s">
        <v>16</v>
      </c>
      <c r="BQ53" s="76" t="e">
        <f>SUM($AW$36+$AZ$41+$AW$48+#REF!)</f>
        <v>#REF!</v>
      </c>
      <c r="BR53" s="78" t="e">
        <f t="shared" si="11"/>
        <v>#REF!</v>
      </c>
      <c r="BS53" s="59"/>
      <c r="BT53" s="59"/>
      <c r="BU53" s="59" t="s">
        <v>16</v>
      </c>
      <c r="BV53" s="68" t="str">
        <f t="shared" si="12"/>
        <v>0</v>
      </c>
      <c r="BY53" s="59" t="str">
        <f>$R$26</f>
        <v>C3 Lokomotiv Tashkent ( UZB )</v>
      </c>
      <c r="BZ53" s="68">
        <f>SUM($BE$39+$BV$45+$BV$60+$BE$69+$BV$75)</f>
        <v>0</v>
      </c>
      <c r="CA53" s="61">
        <f>SUM($AW$39+$AZ$45+$AZ$60+$AW$69+$AZ$75)</f>
        <v>0</v>
      </c>
      <c r="CB53" s="70" t="s">
        <v>16</v>
      </c>
      <c r="CC53" s="71">
        <f>SUM($AZ$39+$AW$45+$AW$60+$AZ$69+$AW$75)</f>
        <v>0</v>
      </c>
      <c r="CD53" s="92">
        <f t="shared" si="7"/>
        <v>0</v>
      </c>
    </row>
    <row r="54" spans="2:82" ht="15.75" customHeight="1" thickBot="1">
      <c r="B54" s="141">
        <v>21</v>
      </c>
      <c r="C54" s="142"/>
      <c r="D54" s="142">
        <v>1</v>
      </c>
      <c r="E54" s="142"/>
      <c r="F54" s="142"/>
      <c r="G54" s="142" t="s">
        <v>26</v>
      </c>
      <c r="H54" s="142"/>
      <c r="I54" s="142"/>
      <c r="J54" s="194">
        <f>J53</f>
        <v>0.5208333333333334</v>
      </c>
      <c r="K54" s="194"/>
      <c r="L54" s="194"/>
      <c r="M54" s="194"/>
      <c r="N54" s="195"/>
      <c r="O54" s="177" t="str">
        <f>R28</f>
        <v>C5 JK Tabasallu ( EST )</v>
      </c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22" t="s">
        <v>17</v>
      </c>
      <c r="AF54" s="171" t="str">
        <f>R24</f>
        <v>C1 1 FC Koln ( GER )</v>
      </c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2"/>
      <c r="AW54" s="173"/>
      <c r="AX54" s="175"/>
      <c r="AY54" s="22" t="s">
        <v>16</v>
      </c>
      <c r="AZ54" s="175"/>
      <c r="BA54" s="176"/>
      <c r="BB54" s="173"/>
      <c r="BC54" s="174"/>
      <c r="BD54" s="95"/>
      <c r="BE54" s="68" t="str">
        <f>IF(ISBLANK(AZ54),"0",IF(AW54&gt;AZ54,3,IF(AW54=AZ54,1,0)))</f>
        <v>0</v>
      </c>
      <c r="BF54" s="67" t="str">
        <f>IF(ISBLANK(AW54),"0",IF(AW54&gt;AZ54,3,IF(AW54=AZ54,1,0)))</f>
        <v>0</v>
      </c>
      <c r="BG54" s="67" t="s">
        <v>16</v>
      </c>
      <c r="BH54" s="67" t="str">
        <f>IF(ISBLANK(AZ54),"0",IF(AZ54&gt;AW54,3,IF(AZ54=AW54,1,0)))</f>
        <v>0</v>
      </c>
      <c r="BI54" s="59"/>
      <c r="BJ54" s="59"/>
      <c r="BK54" s="74"/>
      <c r="BL54" s="74"/>
      <c r="BM54" s="75">
        <f t="shared" si="6"/>
        <v>0</v>
      </c>
      <c r="BN54" s="76" t="e">
        <f>SUM($BH$36+$BF$41+$BH$48+#REF!)</f>
        <v>#REF!</v>
      </c>
      <c r="BO54" s="76" t="e">
        <f>SUM($AZ$36+$AW$41+$AZ$48+#REF!)</f>
        <v>#REF!</v>
      </c>
      <c r="BP54" s="77" t="s">
        <v>16</v>
      </c>
      <c r="BQ54" s="76" t="e">
        <f>SUM($AW$36+$AZ$41+$AW$48+#REF!)</f>
        <v>#REF!</v>
      </c>
      <c r="BR54" s="78" t="e">
        <f>SUM(BO54-BQ54)</f>
        <v>#REF!</v>
      </c>
      <c r="BS54" s="59"/>
      <c r="BT54" s="59"/>
      <c r="BU54" s="59" t="s">
        <v>16</v>
      </c>
      <c r="BV54" s="68" t="str">
        <f>IF(ISBLANK(AZ54),"0",IF(AZ54&gt;AW54,3,IF(AZ54=AW54,1,0)))</f>
        <v>0</v>
      </c>
      <c r="BY54" s="59" t="str">
        <f>$R$27</f>
        <v>C4 FK Jelgava ( LAT )</v>
      </c>
      <c r="BZ54" s="68">
        <f>SUM($BV$39+$BE$51+$BV$57+$BV$63+$BE$78)</f>
        <v>0</v>
      </c>
      <c r="CA54" s="61">
        <f>SUM($AZ$39+$AW$51+$AZ$57+$AZ$63+$AW$78)</f>
        <v>0</v>
      </c>
      <c r="CB54" s="70" t="s">
        <v>16</v>
      </c>
      <c r="CC54" s="71">
        <f>SUM($AW$39+$AZ$51+$AW$57+$AW$63+$AZ$78)</f>
        <v>0</v>
      </c>
      <c r="CD54" s="92">
        <f t="shared" si="7"/>
        <v>0</v>
      </c>
    </row>
    <row r="55" spans="2:82" ht="15.75" customHeight="1">
      <c r="B55" s="137">
        <v>22</v>
      </c>
      <c r="C55" s="138"/>
      <c r="D55" s="138">
        <v>3</v>
      </c>
      <c r="E55" s="138"/>
      <c r="F55" s="138"/>
      <c r="G55" s="138" t="s">
        <v>13</v>
      </c>
      <c r="H55" s="138"/>
      <c r="I55" s="138"/>
      <c r="J55" s="169">
        <v>0.5381944444444444</v>
      </c>
      <c r="K55" s="169"/>
      <c r="L55" s="169"/>
      <c r="M55" s="169"/>
      <c r="N55" s="170"/>
      <c r="O55" s="147" t="str">
        <f>D17</f>
        <v>A2 FC Bate ( BLR )</v>
      </c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5" t="s">
        <v>17</v>
      </c>
      <c r="AF55" s="148" t="str">
        <f>D19</f>
        <v>A4 FM Baltai ( LIT ) </v>
      </c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9"/>
      <c r="AW55" s="159"/>
      <c r="AX55" s="167"/>
      <c r="AY55" s="15" t="s">
        <v>16</v>
      </c>
      <c r="AZ55" s="167"/>
      <c r="BA55" s="168"/>
      <c r="BB55" s="159"/>
      <c r="BC55" s="160"/>
      <c r="BD55" s="95"/>
      <c r="BE55" s="68" t="str">
        <f>IF(ISBLANK(AZ55),"0",IF(AW55&gt;AZ55,3,IF(AW55=AZ55,1,0)))</f>
        <v>0</v>
      </c>
      <c r="BF55" s="67" t="str">
        <f>IF(ISBLANK(AW55),"0",IF(AW55&gt;AZ55,3,IF(AW55=AZ55,1,0)))</f>
        <v>0</v>
      </c>
      <c r="BG55" s="67" t="s">
        <v>16</v>
      </c>
      <c r="BH55" s="67" t="str">
        <f>IF(ISBLANK(AZ55),"0",IF(AZ55&gt;AW55,3,IF(AZ55=AW55,1,0)))</f>
        <v>0</v>
      </c>
      <c r="BI55" s="59"/>
      <c r="BJ55" s="59"/>
      <c r="BK55" s="74"/>
      <c r="BL55" s="74"/>
      <c r="BM55" s="75">
        <f t="shared" si="6"/>
        <v>0</v>
      </c>
      <c r="BN55" s="76" t="e">
        <f>SUM($BH$36+$BF$41+$BH$48+#REF!)</f>
        <v>#REF!</v>
      </c>
      <c r="BO55" s="76" t="e">
        <f>SUM($AZ$36+$AW$41+$AZ$48+#REF!)</f>
        <v>#REF!</v>
      </c>
      <c r="BP55" s="77" t="s">
        <v>16</v>
      </c>
      <c r="BQ55" s="76" t="e">
        <f>SUM($AW$36+$AZ$41+$AW$48+#REF!)</f>
        <v>#REF!</v>
      </c>
      <c r="BR55" s="78" t="e">
        <f>SUM(BO55-BQ55)</f>
        <v>#REF!</v>
      </c>
      <c r="BS55" s="59"/>
      <c r="BT55" s="59"/>
      <c r="BU55" s="59" t="s">
        <v>16</v>
      </c>
      <c r="BV55" s="68" t="str">
        <f>IF(ISBLANK(AZ55),"0",IF(AZ55&gt;AW55,3,IF(AZ55=AW55,1,0)))</f>
        <v>0</v>
      </c>
      <c r="BY55" s="59" t="str">
        <f>$R$28</f>
        <v>C5 JK Tabasallu ( EST )</v>
      </c>
      <c r="BZ55" s="68">
        <f>SUM($BE$42+$BV$48+$BE$54+$BV$69+$BV$78)</f>
        <v>0</v>
      </c>
      <c r="CA55" s="61">
        <f>SUM($AW$42+$AZ$48+$AW$54+$AZ$69+$AZ$78)</f>
        <v>0</v>
      </c>
      <c r="CB55" s="70" t="s">
        <v>16</v>
      </c>
      <c r="CC55" s="71">
        <f>SUM($AZ$42+$AW$48+$AZ$54+$AW$69+$AW$78)</f>
        <v>0</v>
      </c>
      <c r="CD55" s="92">
        <f t="shared" si="7"/>
        <v>0</v>
      </c>
    </row>
    <row r="56" spans="2:82" ht="15.75" customHeight="1">
      <c r="B56" s="139">
        <v>23</v>
      </c>
      <c r="C56" s="140"/>
      <c r="D56" s="140">
        <v>2</v>
      </c>
      <c r="E56" s="140"/>
      <c r="F56" s="140"/>
      <c r="G56" s="140" t="s">
        <v>19</v>
      </c>
      <c r="H56" s="140"/>
      <c r="I56" s="140"/>
      <c r="J56" s="150">
        <f>J55</f>
        <v>0.5381944444444444</v>
      </c>
      <c r="K56" s="150"/>
      <c r="L56" s="150"/>
      <c r="M56" s="150"/>
      <c r="N56" s="151"/>
      <c r="O56" s="193" t="str">
        <f>AG17</f>
        <v>B2 FC Spartak ( RUS )</v>
      </c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8" t="s">
        <v>17</v>
      </c>
      <c r="AF56" s="161" t="str">
        <f>AG19</f>
        <v>B4 Fortuna FK ( LIT )</v>
      </c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2"/>
      <c r="AW56" s="163"/>
      <c r="AX56" s="164"/>
      <c r="AY56" s="8" t="s">
        <v>16</v>
      </c>
      <c r="AZ56" s="164"/>
      <c r="BA56" s="165"/>
      <c r="BB56" s="163"/>
      <c r="BC56" s="166"/>
      <c r="BD56" s="95"/>
      <c r="BE56" s="68" t="str">
        <f>IF(ISBLANK(AZ56),"0",IF(AW56&gt;AZ56,3,IF(AW56=AZ56,1,0)))</f>
        <v>0</v>
      </c>
      <c r="BF56" s="67" t="str">
        <f>IF(ISBLANK(AW56),"0",IF(AW56&gt;AZ56,3,IF(AW56=AZ56,1,0)))</f>
        <v>0</v>
      </c>
      <c r="BG56" s="67" t="s">
        <v>16</v>
      </c>
      <c r="BH56" s="67" t="str">
        <f>IF(ISBLANK(AZ56),"0",IF(AZ56&gt;AW56,3,IF(AZ56=AW56,1,0)))</f>
        <v>0</v>
      </c>
      <c r="BI56" s="59"/>
      <c r="BJ56" s="59"/>
      <c r="BK56" s="74"/>
      <c r="BL56" s="74"/>
      <c r="BM56" s="75">
        <f t="shared" si="6"/>
        <v>0</v>
      </c>
      <c r="BN56" s="76" t="e">
        <f>SUM($BH$36+$BF$41+$BH$48+#REF!)</f>
        <v>#REF!</v>
      </c>
      <c r="BO56" s="76" t="e">
        <f>SUM($AZ$36+$AW$41+$AZ$48+#REF!)</f>
        <v>#REF!</v>
      </c>
      <c r="BP56" s="77" t="s">
        <v>16</v>
      </c>
      <c r="BQ56" s="76" t="e">
        <f>SUM($AW$36+$AZ$41+$AW$48+#REF!)</f>
        <v>#REF!</v>
      </c>
      <c r="BR56" s="78" t="e">
        <f>SUM(BO56-BQ56)</f>
        <v>#REF!</v>
      </c>
      <c r="BS56" s="59"/>
      <c r="BT56" s="59"/>
      <c r="BU56" s="59" t="s">
        <v>16</v>
      </c>
      <c r="BV56" s="68" t="str">
        <f>IF(ISBLANK(AZ56),"0",IF(AZ56&gt;AW56,3,IF(AZ56=AW56,1,0)))</f>
        <v>0</v>
      </c>
      <c r="BY56" s="59" t="str">
        <f>$R$29</f>
        <v>C6 FC Dinamo( LAT )</v>
      </c>
      <c r="BZ56" s="68">
        <f>SUM($BV$42+$BV$51+$BE$60+$BE$66+$BE$72)</f>
        <v>0</v>
      </c>
      <c r="CA56" s="61">
        <f>SUM($AZ$42+$AZ$51+$AW$60+$AW$66+$AW$72)</f>
        <v>0</v>
      </c>
      <c r="CB56" s="70" t="s">
        <v>16</v>
      </c>
      <c r="CC56" s="71">
        <f>SUM($AW$42+$AW$51+$AZ$60+$AZ$66+$AZ$72)</f>
        <v>0</v>
      </c>
      <c r="CD56" s="92">
        <f t="shared" si="7"/>
        <v>0</v>
      </c>
    </row>
    <row r="57" spans="2:82" ht="15.75" customHeight="1" thickBot="1">
      <c r="B57" s="141">
        <v>24</v>
      </c>
      <c r="C57" s="142"/>
      <c r="D57" s="142">
        <v>1</v>
      </c>
      <c r="E57" s="142"/>
      <c r="F57" s="142"/>
      <c r="G57" s="142" t="s">
        <v>26</v>
      </c>
      <c r="H57" s="142"/>
      <c r="I57" s="142"/>
      <c r="J57" s="194">
        <f>J56</f>
        <v>0.5381944444444444</v>
      </c>
      <c r="K57" s="194"/>
      <c r="L57" s="194"/>
      <c r="M57" s="194"/>
      <c r="N57" s="195"/>
      <c r="O57" s="177" t="str">
        <f>R25</f>
        <v>C2 PFC CSKA ( RUS )</v>
      </c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22" t="s">
        <v>17</v>
      </c>
      <c r="AF57" s="171" t="str">
        <f>R27</f>
        <v>C4 FK Jelgava ( LAT )</v>
      </c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2"/>
      <c r="AW57" s="173"/>
      <c r="AX57" s="175"/>
      <c r="AY57" s="22" t="s">
        <v>16</v>
      </c>
      <c r="AZ57" s="175"/>
      <c r="BA57" s="176"/>
      <c r="BB57" s="173"/>
      <c r="BC57" s="174"/>
      <c r="BD57" s="95"/>
      <c r="BE57" s="68" t="str">
        <f>IF(ISBLANK(AZ57),"0",IF(AW57&gt;AZ57,3,IF(AW57=AZ57,1,0)))</f>
        <v>0</v>
      </c>
      <c r="BF57" s="67" t="str">
        <f>IF(ISBLANK(AW57),"0",IF(AW57&gt;AZ57,3,IF(AW57=AZ57,1,0)))</f>
        <v>0</v>
      </c>
      <c r="BG57" s="67" t="s">
        <v>16</v>
      </c>
      <c r="BH57" s="67" t="str">
        <f>IF(ISBLANK(AZ57),"0",IF(AZ57&gt;AW57,3,IF(AZ57=AW57,1,0)))</f>
        <v>0</v>
      </c>
      <c r="BI57" s="59"/>
      <c r="BJ57" s="59"/>
      <c r="BK57" s="74"/>
      <c r="BL57" s="74"/>
      <c r="BM57" s="75">
        <f t="shared" si="6"/>
        <v>0</v>
      </c>
      <c r="BN57" s="76" t="e">
        <f>SUM($BH$36+$BF$41+$BH$48+#REF!)</f>
        <v>#REF!</v>
      </c>
      <c r="BO57" s="76" t="e">
        <f>SUM($AZ$36+$AW$41+$AZ$48+#REF!)</f>
        <v>#REF!</v>
      </c>
      <c r="BP57" s="77" t="s">
        <v>16</v>
      </c>
      <c r="BQ57" s="76" t="e">
        <f>SUM($AW$36+$AZ$41+$AW$48+#REF!)</f>
        <v>#REF!</v>
      </c>
      <c r="BR57" s="78" t="e">
        <f>SUM(BO57-BQ57)</f>
        <v>#REF!</v>
      </c>
      <c r="BS57" s="59"/>
      <c r="BT57" s="59"/>
      <c r="BU57" s="59" t="s">
        <v>16</v>
      </c>
      <c r="BV57" s="68" t="str">
        <f>IF(ISBLANK(AZ57),"0",IF(AZ57&gt;AW57,3,IF(AZ57=AW57,1,0)))</f>
        <v>0</v>
      </c>
      <c r="BY57" s="59"/>
      <c r="BZ57" s="68"/>
      <c r="CA57" s="61"/>
      <c r="CB57" s="70"/>
      <c r="CC57" s="71"/>
      <c r="CD57" s="92"/>
    </row>
    <row r="58" spans="2:74" ht="15.75" customHeight="1">
      <c r="B58" s="137">
        <v>25</v>
      </c>
      <c r="C58" s="138"/>
      <c r="D58" s="138">
        <v>3</v>
      </c>
      <c r="E58" s="138"/>
      <c r="F58" s="138"/>
      <c r="G58" s="138" t="s">
        <v>13</v>
      </c>
      <c r="H58" s="138"/>
      <c r="I58" s="138"/>
      <c r="J58" s="150">
        <v>0.5555555555555556</v>
      </c>
      <c r="K58" s="150"/>
      <c r="L58" s="150"/>
      <c r="M58" s="150"/>
      <c r="N58" s="151"/>
      <c r="O58" s="147" t="str">
        <f>D21</f>
        <v>A6 Rīga FC/ŠFS ( LAT )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5" t="s">
        <v>17</v>
      </c>
      <c r="AF58" s="148" t="str">
        <f>D18</f>
        <v>A3 KaPa United ( FIN )</v>
      </c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9"/>
      <c r="AW58" s="159"/>
      <c r="AX58" s="167"/>
      <c r="AY58" s="15" t="s">
        <v>16</v>
      </c>
      <c r="AZ58" s="167"/>
      <c r="BA58" s="168"/>
      <c r="BB58" s="159"/>
      <c r="BC58" s="160"/>
      <c r="BD58" s="95"/>
      <c r="BE58" s="68" t="str">
        <f t="shared" si="8"/>
        <v>0</v>
      </c>
      <c r="BF58" s="67" t="str">
        <f t="shared" si="9"/>
        <v>0</v>
      </c>
      <c r="BG58" s="67" t="s">
        <v>16</v>
      </c>
      <c r="BH58" s="67" t="str">
        <f t="shared" si="10"/>
        <v>0</v>
      </c>
      <c r="BI58" s="59"/>
      <c r="BJ58" s="59"/>
      <c r="BK58" s="74"/>
      <c r="BL58" s="74"/>
      <c r="BM58" s="75">
        <f aca="true" t="shared" si="13" ref="BM58:BM78">AG33</f>
        <v>0</v>
      </c>
      <c r="BN58" s="76" t="e">
        <f>SUM($BH$36+$BF$41+$BH$48+#REF!)</f>
        <v>#REF!</v>
      </c>
      <c r="BO58" s="76" t="e">
        <f>SUM($AZ$36+$AW$41+$AZ$48+#REF!)</f>
        <v>#REF!</v>
      </c>
      <c r="BP58" s="77" t="s">
        <v>16</v>
      </c>
      <c r="BQ58" s="76" t="e">
        <f>SUM($AW$36+$AZ$41+$AW$48+#REF!)</f>
        <v>#REF!</v>
      </c>
      <c r="BR58" s="78" t="e">
        <f t="shared" si="11"/>
        <v>#REF!</v>
      </c>
      <c r="BS58" s="59"/>
      <c r="BT58" s="59"/>
      <c r="BU58" s="59" t="s">
        <v>16</v>
      </c>
      <c r="BV58" s="68" t="str">
        <f t="shared" si="12"/>
        <v>0</v>
      </c>
    </row>
    <row r="59" spans="2:74" ht="15.75" customHeight="1">
      <c r="B59" s="139">
        <v>26</v>
      </c>
      <c r="C59" s="140"/>
      <c r="D59" s="140">
        <v>2</v>
      </c>
      <c r="E59" s="140"/>
      <c r="F59" s="140"/>
      <c r="G59" s="140" t="s">
        <v>19</v>
      </c>
      <c r="H59" s="140"/>
      <c r="I59" s="140"/>
      <c r="J59" s="150">
        <f>J58</f>
        <v>0.5555555555555556</v>
      </c>
      <c r="K59" s="150"/>
      <c r="L59" s="150"/>
      <c r="M59" s="150"/>
      <c r="N59" s="151"/>
      <c r="O59" s="193" t="str">
        <f>AG21</f>
        <v>B6 FK Liepaja ( LAT )</v>
      </c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8" t="s">
        <v>17</v>
      </c>
      <c r="AF59" s="161" t="str">
        <f>AG18</f>
        <v>B3 FC I Tallinn ( EST )</v>
      </c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2"/>
      <c r="AW59" s="163"/>
      <c r="AX59" s="164"/>
      <c r="AY59" s="8" t="s">
        <v>16</v>
      </c>
      <c r="AZ59" s="164"/>
      <c r="BA59" s="165"/>
      <c r="BB59" s="163"/>
      <c r="BC59" s="166"/>
      <c r="BD59" s="95"/>
      <c r="BE59" s="68" t="str">
        <f t="shared" si="8"/>
        <v>0</v>
      </c>
      <c r="BF59" s="67" t="str">
        <f t="shared" si="9"/>
        <v>0</v>
      </c>
      <c r="BG59" s="67" t="s">
        <v>16</v>
      </c>
      <c r="BH59" s="67" t="str">
        <f t="shared" si="10"/>
        <v>0</v>
      </c>
      <c r="BI59" s="59"/>
      <c r="BJ59" s="59"/>
      <c r="BK59" s="74"/>
      <c r="BL59" s="74"/>
      <c r="BM59" s="75">
        <f t="shared" si="13"/>
        <v>0</v>
      </c>
      <c r="BN59" s="76" t="e">
        <f>SUM($BH$36+$BF$41+$BH$48+#REF!)</f>
        <v>#REF!</v>
      </c>
      <c r="BO59" s="76" t="e">
        <f>SUM($AZ$36+$AW$41+$AZ$48+#REF!)</f>
        <v>#REF!</v>
      </c>
      <c r="BP59" s="77" t="s">
        <v>16</v>
      </c>
      <c r="BQ59" s="76" t="e">
        <f>SUM($AW$36+$AZ$41+$AW$48+#REF!)</f>
        <v>#REF!</v>
      </c>
      <c r="BR59" s="78" t="e">
        <f t="shared" si="11"/>
        <v>#REF!</v>
      </c>
      <c r="BS59" s="59"/>
      <c r="BT59" s="59"/>
      <c r="BU59" s="59" t="s">
        <v>16</v>
      </c>
      <c r="BV59" s="68" t="str">
        <f t="shared" si="12"/>
        <v>0</v>
      </c>
    </row>
    <row r="60" spans="2:74" ht="15.75" customHeight="1" thickBot="1">
      <c r="B60" s="141">
        <v>27</v>
      </c>
      <c r="C60" s="142"/>
      <c r="D60" s="142">
        <v>1</v>
      </c>
      <c r="E60" s="142"/>
      <c r="F60" s="142"/>
      <c r="G60" s="142" t="s">
        <v>26</v>
      </c>
      <c r="H60" s="142"/>
      <c r="I60" s="142"/>
      <c r="J60" s="194">
        <f>J59</f>
        <v>0.5555555555555556</v>
      </c>
      <c r="K60" s="194"/>
      <c r="L60" s="194"/>
      <c r="M60" s="194"/>
      <c r="N60" s="195"/>
      <c r="O60" s="177" t="str">
        <f>R29</f>
        <v>C6 FC Dinamo( LAT )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22" t="s">
        <v>17</v>
      </c>
      <c r="AF60" s="171" t="str">
        <f>R26</f>
        <v>C3 Lokomotiv Tashkent ( UZB )</v>
      </c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2"/>
      <c r="AW60" s="173"/>
      <c r="AX60" s="175"/>
      <c r="AY60" s="22" t="s">
        <v>16</v>
      </c>
      <c r="AZ60" s="175"/>
      <c r="BA60" s="176"/>
      <c r="BB60" s="173"/>
      <c r="BC60" s="174"/>
      <c r="BD60" s="95"/>
      <c r="BE60" s="68" t="str">
        <f t="shared" si="8"/>
        <v>0</v>
      </c>
      <c r="BF60" s="67" t="str">
        <f t="shared" si="9"/>
        <v>0</v>
      </c>
      <c r="BG60" s="67" t="s">
        <v>16</v>
      </c>
      <c r="BH60" s="67" t="str">
        <f t="shared" si="10"/>
        <v>0</v>
      </c>
      <c r="BI60" s="59"/>
      <c r="BJ60" s="59"/>
      <c r="BK60" s="74"/>
      <c r="BL60" s="74"/>
      <c r="BM60" s="75">
        <f t="shared" si="13"/>
        <v>0</v>
      </c>
      <c r="BN60" s="76" t="e">
        <f>SUM($BH$36+$BF$41+$BH$48+#REF!)</f>
        <v>#REF!</v>
      </c>
      <c r="BO60" s="76" t="e">
        <f>SUM($AZ$36+$AW$41+$AZ$48+#REF!)</f>
        <v>#REF!</v>
      </c>
      <c r="BP60" s="77" t="s">
        <v>16</v>
      </c>
      <c r="BQ60" s="76" t="e">
        <f>SUM($AW$36+$AZ$41+$AW$48+#REF!)</f>
        <v>#REF!</v>
      </c>
      <c r="BR60" s="78" t="e">
        <f t="shared" si="11"/>
        <v>#REF!</v>
      </c>
      <c r="BS60" s="59"/>
      <c r="BT60" s="59"/>
      <c r="BU60" s="59" t="s">
        <v>16</v>
      </c>
      <c r="BV60" s="68" t="str">
        <f t="shared" si="12"/>
        <v>0</v>
      </c>
    </row>
    <row r="61" spans="2:74" ht="15.75" customHeight="1">
      <c r="B61" s="137">
        <v>28</v>
      </c>
      <c r="C61" s="138"/>
      <c r="D61" s="138">
        <v>2</v>
      </c>
      <c r="E61" s="138"/>
      <c r="F61" s="138"/>
      <c r="G61" s="138" t="s">
        <v>13</v>
      </c>
      <c r="H61" s="138"/>
      <c r="I61" s="138"/>
      <c r="J61" s="169">
        <v>0.5729166666666666</v>
      </c>
      <c r="K61" s="169"/>
      <c r="L61" s="169"/>
      <c r="M61" s="169"/>
      <c r="N61" s="170"/>
      <c r="O61" s="147" t="str">
        <f>D16</f>
        <v>A1 Liverpool FC ( ENG )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5" t="s">
        <v>17</v>
      </c>
      <c r="AF61" s="148" t="str">
        <f>D19</f>
        <v>A4 FM Baltai ( LIT ) </v>
      </c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9"/>
      <c r="AW61" s="159"/>
      <c r="AX61" s="167"/>
      <c r="AY61" s="15" t="s">
        <v>16</v>
      </c>
      <c r="AZ61" s="167"/>
      <c r="BA61" s="168"/>
      <c r="BB61" s="159"/>
      <c r="BC61" s="160"/>
      <c r="BD61" s="95"/>
      <c r="BE61" s="68" t="str">
        <f t="shared" si="8"/>
        <v>0</v>
      </c>
      <c r="BF61" s="67" t="str">
        <f t="shared" si="9"/>
        <v>0</v>
      </c>
      <c r="BG61" s="67" t="s">
        <v>16</v>
      </c>
      <c r="BH61" s="67" t="str">
        <f t="shared" si="10"/>
        <v>0</v>
      </c>
      <c r="BI61" s="59"/>
      <c r="BJ61" s="59"/>
      <c r="BK61" s="74"/>
      <c r="BL61" s="74"/>
      <c r="BM61" s="75">
        <f t="shared" si="13"/>
        <v>0</v>
      </c>
      <c r="BN61" s="76" t="e">
        <f>SUM($BH$36+$BF$41+$BH$48+#REF!)</f>
        <v>#REF!</v>
      </c>
      <c r="BO61" s="76" t="e">
        <f>SUM($AZ$36+$AW$41+$AZ$48+#REF!)</f>
        <v>#REF!</v>
      </c>
      <c r="BP61" s="77" t="s">
        <v>16</v>
      </c>
      <c r="BQ61" s="76" t="e">
        <f>SUM($AW$36+$AZ$41+$AW$48+#REF!)</f>
        <v>#REF!</v>
      </c>
      <c r="BR61" s="78" t="e">
        <f t="shared" si="11"/>
        <v>#REF!</v>
      </c>
      <c r="BS61" s="59"/>
      <c r="BT61" s="59"/>
      <c r="BU61" s="59" t="s">
        <v>16</v>
      </c>
      <c r="BV61" s="68" t="str">
        <f t="shared" si="12"/>
        <v>0</v>
      </c>
    </row>
    <row r="62" spans="2:74" ht="15.75" customHeight="1">
      <c r="B62" s="139">
        <v>29</v>
      </c>
      <c r="C62" s="140"/>
      <c r="D62" s="140">
        <v>3</v>
      </c>
      <c r="E62" s="140"/>
      <c r="F62" s="140"/>
      <c r="G62" s="140" t="s">
        <v>19</v>
      </c>
      <c r="H62" s="140"/>
      <c r="I62" s="140"/>
      <c r="J62" s="150">
        <f>J61</f>
        <v>0.5729166666666666</v>
      </c>
      <c r="K62" s="150"/>
      <c r="L62" s="150"/>
      <c r="M62" s="150"/>
      <c r="N62" s="151"/>
      <c r="O62" s="193" t="str">
        <f>AG16</f>
        <v>B1 West Brom Albion FC ( ENG )</v>
      </c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8" t="s">
        <v>17</v>
      </c>
      <c r="AF62" s="161" t="str">
        <f>AG19</f>
        <v>B4 Fortuna FK ( LIT )</v>
      </c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2"/>
      <c r="AW62" s="163"/>
      <c r="AX62" s="164"/>
      <c r="AY62" s="8" t="s">
        <v>16</v>
      </c>
      <c r="AZ62" s="164"/>
      <c r="BA62" s="165"/>
      <c r="BB62" s="163"/>
      <c r="BC62" s="166"/>
      <c r="BD62" s="95"/>
      <c r="BE62" s="68" t="str">
        <f t="shared" si="8"/>
        <v>0</v>
      </c>
      <c r="BF62" s="67" t="str">
        <f t="shared" si="9"/>
        <v>0</v>
      </c>
      <c r="BG62" s="67" t="s">
        <v>16</v>
      </c>
      <c r="BH62" s="67" t="str">
        <f t="shared" si="10"/>
        <v>0</v>
      </c>
      <c r="BI62" s="59"/>
      <c r="BJ62" s="59"/>
      <c r="BK62" s="74"/>
      <c r="BL62" s="74"/>
      <c r="BM62" s="75">
        <f t="shared" si="13"/>
        <v>0</v>
      </c>
      <c r="BN62" s="76" t="e">
        <f>SUM($BH$36+$BF$41+$BH$48+#REF!)</f>
        <v>#REF!</v>
      </c>
      <c r="BO62" s="76" t="e">
        <f>SUM($AZ$36+$AW$41+$AZ$48+#REF!)</f>
        <v>#REF!</v>
      </c>
      <c r="BP62" s="77" t="s">
        <v>16</v>
      </c>
      <c r="BQ62" s="76" t="e">
        <f>SUM($AW$36+$AZ$41+$AW$48+#REF!)</f>
        <v>#REF!</v>
      </c>
      <c r="BR62" s="78" t="e">
        <f t="shared" si="11"/>
        <v>#REF!</v>
      </c>
      <c r="BS62" s="59"/>
      <c r="BT62" s="59"/>
      <c r="BU62" s="59" t="s">
        <v>16</v>
      </c>
      <c r="BV62" s="68" t="str">
        <f t="shared" si="12"/>
        <v>0</v>
      </c>
    </row>
    <row r="63" spans="2:74" ht="15.75" customHeight="1" thickBot="1">
      <c r="B63" s="141">
        <v>30</v>
      </c>
      <c r="C63" s="142"/>
      <c r="D63" s="142">
        <v>1</v>
      </c>
      <c r="E63" s="142"/>
      <c r="F63" s="142"/>
      <c r="G63" s="142" t="s">
        <v>26</v>
      </c>
      <c r="H63" s="142"/>
      <c r="I63" s="142"/>
      <c r="J63" s="194">
        <f>J62</f>
        <v>0.5729166666666666</v>
      </c>
      <c r="K63" s="194"/>
      <c r="L63" s="194"/>
      <c r="M63" s="194"/>
      <c r="N63" s="195"/>
      <c r="O63" s="177" t="str">
        <f>R24</f>
        <v>C1 1 FC Koln ( GER )</v>
      </c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22" t="s">
        <v>17</v>
      </c>
      <c r="AF63" s="171" t="str">
        <f>R27</f>
        <v>C4 FK Jelgava ( LAT )</v>
      </c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2"/>
      <c r="AW63" s="173"/>
      <c r="AX63" s="175"/>
      <c r="AY63" s="22" t="s">
        <v>16</v>
      </c>
      <c r="AZ63" s="175"/>
      <c r="BA63" s="176"/>
      <c r="BB63" s="173"/>
      <c r="BC63" s="174"/>
      <c r="BD63" s="95"/>
      <c r="BE63" s="68" t="str">
        <f t="shared" si="8"/>
        <v>0</v>
      </c>
      <c r="BF63" s="67" t="str">
        <f t="shared" si="9"/>
        <v>0</v>
      </c>
      <c r="BG63" s="67" t="s">
        <v>16</v>
      </c>
      <c r="BH63" s="67" t="str">
        <f t="shared" si="10"/>
        <v>0</v>
      </c>
      <c r="BI63" s="59"/>
      <c r="BJ63" s="59"/>
      <c r="BK63" s="74"/>
      <c r="BL63" s="74"/>
      <c r="BM63" s="75">
        <f t="shared" si="13"/>
        <v>0</v>
      </c>
      <c r="BN63" s="76" t="e">
        <f>SUM($BH$36+$BF$41+$BH$48+#REF!)</f>
        <v>#REF!</v>
      </c>
      <c r="BO63" s="76" t="e">
        <f>SUM($AZ$36+$AW$41+$AZ$48+#REF!)</f>
        <v>#REF!</v>
      </c>
      <c r="BP63" s="77" t="s">
        <v>16</v>
      </c>
      <c r="BQ63" s="76" t="e">
        <f>SUM($AW$36+$AZ$41+$AW$48+#REF!)</f>
        <v>#REF!</v>
      </c>
      <c r="BR63" s="78" t="e">
        <f t="shared" si="11"/>
        <v>#REF!</v>
      </c>
      <c r="BS63" s="59"/>
      <c r="BT63" s="59"/>
      <c r="BU63" s="59" t="s">
        <v>16</v>
      </c>
      <c r="BV63" s="68" t="str">
        <f t="shared" si="12"/>
        <v>0</v>
      </c>
    </row>
    <row r="64" spans="2:74" ht="15.75" customHeight="1">
      <c r="B64" s="137">
        <v>31</v>
      </c>
      <c r="C64" s="138"/>
      <c r="D64" s="138">
        <v>2</v>
      </c>
      <c r="E64" s="138"/>
      <c r="F64" s="138"/>
      <c r="G64" s="138" t="s">
        <v>13</v>
      </c>
      <c r="H64" s="138"/>
      <c r="I64" s="138"/>
      <c r="J64" s="169">
        <v>0.5902777777777778</v>
      </c>
      <c r="K64" s="169"/>
      <c r="L64" s="169"/>
      <c r="M64" s="169"/>
      <c r="N64" s="170"/>
      <c r="O64" s="147" t="str">
        <f>D21</f>
        <v>A6 Rīga FC/ŠFS ( LAT )</v>
      </c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5" t="s">
        <v>17</v>
      </c>
      <c r="AF64" s="148" t="str">
        <f>D17</f>
        <v>A2 FC Bate ( BLR )</v>
      </c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9"/>
      <c r="AW64" s="159"/>
      <c r="AX64" s="167"/>
      <c r="AY64" s="15" t="s">
        <v>16</v>
      </c>
      <c r="AZ64" s="167"/>
      <c r="BA64" s="168"/>
      <c r="BB64" s="159"/>
      <c r="BC64" s="160"/>
      <c r="BD64" s="95"/>
      <c r="BE64" s="68" t="str">
        <f t="shared" si="8"/>
        <v>0</v>
      </c>
      <c r="BF64" s="67" t="str">
        <f t="shared" si="9"/>
        <v>0</v>
      </c>
      <c r="BG64" s="67" t="s">
        <v>16</v>
      </c>
      <c r="BH64" s="67" t="str">
        <f t="shared" si="10"/>
        <v>0</v>
      </c>
      <c r="BI64" s="59"/>
      <c r="BJ64" s="59"/>
      <c r="BK64" s="74"/>
      <c r="BL64" s="74"/>
      <c r="BM64" s="75">
        <f t="shared" si="13"/>
        <v>0</v>
      </c>
      <c r="BN64" s="76" t="e">
        <f>SUM($BH$36+$BF$41+$BH$48+#REF!)</f>
        <v>#REF!</v>
      </c>
      <c r="BO64" s="76" t="e">
        <f>SUM($AZ$36+$AW$41+$AZ$48+#REF!)</f>
        <v>#REF!</v>
      </c>
      <c r="BP64" s="77" t="s">
        <v>16</v>
      </c>
      <c r="BQ64" s="76" t="e">
        <f>SUM($AW$36+$AZ$41+$AW$48+#REF!)</f>
        <v>#REF!</v>
      </c>
      <c r="BR64" s="78" t="e">
        <f t="shared" si="11"/>
        <v>#REF!</v>
      </c>
      <c r="BS64" s="59"/>
      <c r="BT64" s="59"/>
      <c r="BU64" s="59" t="s">
        <v>16</v>
      </c>
      <c r="BV64" s="68" t="str">
        <f t="shared" si="12"/>
        <v>0</v>
      </c>
    </row>
    <row r="65" spans="2:74" ht="15.75" customHeight="1">
      <c r="B65" s="139">
        <v>32</v>
      </c>
      <c r="C65" s="140"/>
      <c r="D65" s="140">
        <v>3</v>
      </c>
      <c r="E65" s="140"/>
      <c r="F65" s="140"/>
      <c r="G65" s="140" t="s">
        <v>19</v>
      </c>
      <c r="H65" s="140"/>
      <c r="I65" s="140"/>
      <c r="J65" s="150">
        <f>J64</f>
        <v>0.5902777777777778</v>
      </c>
      <c r="K65" s="150"/>
      <c r="L65" s="150"/>
      <c r="M65" s="150"/>
      <c r="N65" s="151"/>
      <c r="O65" s="193" t="str">
        <f>AG21</f>
        <v>B6 FK Liepaja ( LAT )</v>
      </c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8" t="s">
        <v>17</v>
      </c>
      <c r="AF65" s="161" t="str">
        <f>AG17</f>
        <v>B2 FC Spartak ( RUS )</v>
      </c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2"/>
      <c r="AW65" s="163"/>
      <c r="AX65" s="164"/>
      <c r="AY65" s="8" t="s">
        <v>16</v>
      </c>
      <c r="AZ65" s="164"/>
      <c r="BA65" s="165"/>
      <c r="BB65" s="163"/>
      <c r="BC65" s="166"/>
      <c r="BD65" s="95"/>
      <c r="BE65" s="68" t="str">
        <f t="shared" si="8"/>
        <v>0</v>
      </c>
      <c r="BF65" s="67" t="str">
        <f t="shared" si="9"/>
        <v>0</v>
      </c>
      <c r="BG65" s="67" t="s">
        <v>16</v>
      </c>
      <c r="BH65" s="67" t="str">
        <f t="shared" si="10"/>
        <v>0</v>
      </c>
      <c r="BI65" s="59"/>
      <c r="BJ65" s="59"/>
      <c r="BK65" s="74"/>
      <c r="BL65" s="74"/>
      <c r="BM65" s="75">
        <f t="shared" si="13"/>
        <v>0</v>
      </c>
      <c r="BN65" s="76" t="e">
        <f>SUM($BH$36+$BF$41+$BH$48+#REF!)</f>
        <v>#REF!</v>
      </c>
      <c r="BO65" s="76" t="e">
        <f>SUM($AZ$36+$AW$41+$AZ$48+#REF!)</f>
        <v>#REF!</v>
      </c>
      <c r="BP65" s="77" t="s">
        <v>16</v>
      </c>
      <c r="BQ65" s="76" t="e">
        <f>SUM($AW$36+$AZ$41+$AW$48+#REF!)</f>
        <v>#REF!</v>
      </c>
      <c r="BR65" s="78" t="e">
        <f t="shared" si="11"/>
        <v>#REF!</v>
      </c>
      <c r="BS65" s="59"/>
      <c r="BT65" s="59"/>
      <c r="BU65" s="59" t="s">
        <v>16</v>
      </c>
      <c r="BV65" s="68" t="str">
        <f t="shared" si="12"/>
        <v>0</v>
      </c>
    </row>
    <row r="66" spans="2:74" ht="15.75" customHeight="1" thickBot="1">
      <c r="B66" s="141">
        <v>33</v>
      </c>
      <c r="C66" s="142"/>
      <c r="D66" s="153">
        <v>1</v>
      </c>
      <c r="E66" s="154"/>
      <c r="F66" s="155"/>
      <c r="G66" s="153" t="s">
        <v>26</v>
      </c>
      <c r="H66" s="154"/>
      <c r="I66" s="155"/>
      <c r="J66" s="156">
        <f>J65</f>
        <v>0.5902777777777778</v>
      </c>
      <c r="K66" s="157"/>
      <c r="L66" s="157"/>
      <c r="M66" s="157"/>
      <c r="N66" s="158"/>
      <c r="O66" s="177" t="str">
        <f>R29</f>
        <v>C6 FC Dinamo( LAT )</v>
      </c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22" t="s">
        <v>17</v>
      </c>
      <c r="AF66" s="171" t="str">
        <f>R25</f>
        <v>C2 PFC CSKA ( RUS )</v>
      </c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2"/>
      <c r="AW66" s="135"/>
      <c r="AX66" s="143"/>
      <c r="AY66" s="22" t="s">
        <v>16</v>
      </c>
      <c r="AZ66" s="143"/>
      <c r="BA66" s="152"/>
      <c r="BB66" s="135"/>
      <c r="BC66" s="136"/>
      <c r="BD66" s="95"/>
      <c r="BE66" s="68" t="str">
        <f t="shared" si="8"/>
        <v>0</v>
      </c>
      <c r="BF66" s="67" t="str">
        <f t="shared" si="9"/>
        <v>0</v>
      </c>
      <c r="BG66" s="67" t="s">
        <v>16</v>
      </c>
      <c r="BH66" s="67" t="str">
        <f t="shared" si="10"/>
        <v>0</v>
      </c>
      <c r="BI66" s="59"/>
      <c r="BJ66" s="59"/>
      <c r="BK66" s="74"/>
      <c r="BL66" s="74"/>
      <c r="BM66" s="75">
        <f t="shared" si="13"/>
        <v>0</v>
      </c>
      <c r="BN66" s="76" t="e">
        <f>SUM($BH$36+$BF$41+$BH$48+#REF!)</f>
        <v>#REF!</v>
      </c>
      <c r="BO66" s="76" t="e">
        <f>SUM($AZ$36+$AW$41+$AZ$48+#REF!)</f>
        <v>#REF!</v>
      </c>
      <c r="BP66" s="77" t="s">
        <v>16</v>
      </c>
      <c r="BQ66" s="76" t="e">
        <f>SUM($AW$36+$AZ$41+$AW$48+#REF!)</f>
        <v>#REF!</v>
      </c>
      <c r="BR66" s="78" t="e">
        <f t="shared" si="11"/>
        <v>#REF!</v>
      </c>
      <c r="BS66" s="59"/>
      <c r="BT66" s="59"/>
      <c r="BU66" s="59" t="s">
        <v>16</v>
      </c>
      <c r="BV66" s="68" t="str">
        <f t="shared" si="12"/>
        <v>0</v>
      </c>
    </row>
    <row r="67" spans="2:74" ht="15.75" customHeight="1">
      <c r="B67" s="137">
        <v>34</v>
      </c>
      <c r="C67" s="138"/>
      <c r="D67" s="138">
        <v>2</v>
      </c>
      <c r="E67" s="138"/>
      <c r="F67" s="138"/>
      <c r="G67" s="138" t="s">
        <v>13</v>
      </c>
      <c r="H67" s="138"/>
      <c r="I67" s="138"/>
      <c r="J67" s="169">
        <v>0.607638888888889</v>
      </c>
      <c r="K67" s="169"/>
      <c r="L67" s="169"/>
      <c r="M67" s="169"/>
      <c r="N67" s="170"/>
      <c r="O67" s="147" t="str">
        <f>D18</f>
        <v>A3 KaPa United ( FIN )</v>
      </c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5" t="s">
        <v>17</v>
      </c>
      <c r="AF67" s="148" t="str">
        <f>D20</f>
        <v>A5 JK Harju ( EST )</v>
      </c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9"/>
      <c r="AW67" s="159"/>
      <c r="AX67" s="167"/>
      <c r="AY67" s="15" t="s">
        <v>16</v>
      </c>
      <c r="AZ67" s="167"/>
      <c r="BA67" s="168"/>
      <c r="BB67" s="159"/>
      <c r="BC67" s="160"/>
      <c r="BD67" s="95"/>
      <c r="BE67" s="68" t="str">
        <f aca="true" t="shared" si="14" ref="BE67:BE75">IF(ISBLANK(AZ67),"0",IF(AW67&gt;AZ67,3,IF(AW67=AZ67,1,0)))</f>
        <v>0</v>
      </c>
      <c r="BF67" s="67" t="str">
        <f aca="true" t="shared" si="15" ref="BF67:BF75">IF(ISBLANK(AW67),"0",IF(AW67&gt;AZ67,3,IF(AW67=AZ67,1,0)))</f>
        <v>0</v>
      </c>
      <c r="BG67" s="67" t="s">
        <v>16</v>
      </c>
      <c r="BH67" s="67" t="str">
        <f aca="true" t="shared" si="16" ref="BH67:BH75">IF(ISBLANK(AZ67),"0",IF(AZ67&gt;AW67,3,IF(AZ67=AW67,1,0)))</f>
        <v>0</v>
      </c>
      <c r="BI67" s="59"/>
      <c r="BJ67" s="59"/>
      <c r="BK67" s="74"/>
      <c r="BL67" s="74"/>
      <c r="BM67" s="75">
        <f t="shared" si="13"/>
        <v>0</v>
      </c>
      <c r="BN67" s="76" t="e">
        <f>SUM($BH$36+$BF$41+$BH$48+#REF!)</f>
        <v>#REF!</v>
      </c>
      <c r="BO67" s="76" t="e">
        <f>SUM($AZ$36+$AW$41+$AZ$48+#REF!)</f>
        <v>#REF!</v>
      </c>
      <c r="BP67" s="77" t="s">
        <v>16</v>
      </c>
      <c r="BQ67" s="76" t="e">
        <f>SUM($AW$36+$AZ$41+$AW$48+#REF!)</f>
        <v>#REF!</v>
      </c>
      <c r="BR67" s="78" t="e">
        <f aca="true" t="shared" si="17" ref="BR67:BR75">SUM(BO67-BQ67)</f>
        <v>#REF!</v>
      </c>
      <c r="BS67" s="59"/>
      <c r="BT67" s="59"/>
      <c r="BU67" s="59" t="s">
        <v>16</v>
      </c>
      <c r="BV67" s="68" t="str">
        <f aca="true" t="shared" si="18" ref="BV67:BV75">IF(ISBLANK(AZ67),"0",IF(AZ67&gt;AW67,3,IF(AZ67=AW67,1,0)))</f>
        <v>0</v>
      </c>
    </row>
    <row r="68" spans="2:74" ht="15.75" customHeight="1">
      <c r="B68" s="139">
        <v>35</v>
      </c>
      <c r="C68" s="140"/>
      <c r="D68" s="140">
        <v>3</v>
      </c>
      <c r="E68" s="140"/>
      <c r="F68" s="140"/>
      <c r="G68" s="140" t="s">
        <v>19</v>
      </c>
      <c r="H68" s="140"/>
      <c r="I68" s="140"/>
      <c r="J68" s="150">
        <f>J67</f>
        <v>0.607638888888889</v>
      </c>
      <c r="K68" s="150"/>
      <c r="L68" s="150"/>
      <c r="M68" s="150"/>
      <c r="N68" s="151"/>
      <c r="O68" s="193" t="str">
        <f>AG18</f>
        <v>B3 FC I Tallinn ( EST )</v>
      </c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8" t="s">
        <v>17</v>
      </c>
      <c r="AF68" s="161" t="str">
        <f>AG20</f>
        <v>B5 JK Tammeka ( EST )</v>
      </c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2"/>
      <c r="AW68" s="163"/>
      <c r="AX68" s="164"/>
      <c r="AY68" s="8" t="s">
        <v>16</v>
      </c>
      <c r="AZ68" s="164"/>
      <c r="BA68" s="165"/>
      <c r="BB68" s="163"/>
      <c r="BC68" s="166"/>
      <c r="BD68" s="95"/>
      <c r="BE68" s="68" t="str">
        <f t="shared" si="14"/>
        <v>0</v>
      </c>
      <c r="BF68" s="67" t="str">
        <f t="shared" si="15"/>
        <v>0</v>
      </c>
      <c r="BG68" s="67" t="s">
        <v>16</v>
      </c>
      <c r="BH68" s="67" t="str">
        <f t="shared" si="16"/>
        <v>0</v>
      </c>
      <c r="BI68" s="59"/>
      <c r="BJ68" s="59"/>
      <c r="BK68" s="74"/>
      <c r="BL68" s="74"/>
      <c r="BM68" s="75">
        <f t="shared" si="13"/>
        <v>0</v>
      </c>
      <c r="BN68" s="76" t="e">
        <f>SUM($BH$36+$BF$41+$BH$48+#REF!)</f>
        <v>#REF!</v>
      </c>
      <c r="BO68" s="76" t="e">
        <f>SUM($AZ$36+$AW$41+$AZ$48+#REF!)</f>
        <v>#REF!</v>
      </c>
      <c r="BP68" s="77" t="s">
        <v>16</v>
      </c>
      <c r="BQ68" s="76" t="e">
        <f>SUM($AW$36+$AZ$41+$AW$48+#REF!)</f>
        <v>#REF!</v>
      </c>
      <c r="BR68" s="78" t="e">
        <f t="shared" si="17"/>
        <v>#REF!</v>
      </c>
      <c r="BS68" s="59"/>
      <c r="BT68" s="59"/>
      <c r="BU68" s="59" t="s">
        <v>16</v>
      </c>
      <c r="BV68" s="68" t="str">
        <f t="shared" si="18"/>
        <v>0</v>
      </c>
    </row>
    <row r="69" spans="2:74" ht="15.75" customHeight="1" thickBot="1">
      <c r="B69" s="141">
        <v>36</v>
      </c>
      <c r="C69" s="142"/>
      <c r="D69" s="142">
        <v>1</v>
      </c>
      <c r="E69" s="142"/>
      <c r="F69" s="142"/>
      <c r="G69" s="142" t="s">
        <v>26</v>
      </c>
      <c r="H69" s="142"/>
      <c r="I69" s="142"/>
      <c r="J69" s="156">
        <f>J68</f>
        <v>0.607638888888889</v>
      </c>
      <c r="K69" s="157"/>
      <c r="L69" s="157"/>
      <c r="M69" s="157"/>
      <c r="N69" s="158"/>
      <c r="O69" s="177" t="str">
        <f>R26</f>
        <v>C3 Lokomotiv Tashkent ( UZB )</v>
      </c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22" t="s">
        <v>17</v>
      </c>
      <c r="AF69" s="171" t="str">
        <f>R28</f>
        <v>C5 JK Tabasallu ( EST )</v>
      </c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2"/>
      <c r="AW69" s="173"/>
      <c r="AX69" s="175"/>
      <c r="AY69" s="22" t="s">
        <v>16</v>
      </c>
      <c r="AZ69" s="175"/>
      <c r="BA69" s="176"/>
      <c r="BB69" s="173"/>
      <c r="BC69" s="174"/>
      <c r="BD69" s="95"/>
      <c r="BE69" s="68" t="str">
        <f t="shared" si="14"/>
        <v>0</v>
      </c>
      <c r="BF69" s="67" t="str">
        <f t="shared" si="15"/>
        <v>0</v>
      </c>
      <c r="BG69" s="67" t="s">
        <v>16</v>
      </c>
      <c r="BH69" s="67" t="str">
        <f t="shared" si="16"/>
        <v>0</v>
      </c>
      <c r="BI69" s="59"/>
      <c r="BJ69" s="59"/>
      <c r="BK69" s="74"/>
      <c r="BL69" s="74"/>
      <c r="BM69" s="75">
        <f t="shared" si="13"/>
        <v>0</v>
      </c>
      <c r="BN69" s="76" t="e">
        <f>SUM($BH$36+$BF$41+$BH$48+#REF!)</f>
        <v>#REF!</v>
      </c>
      <c r="BO69" s="76" t="e">
        <f>SUM($AZ$36+$AW$41+$AZ$48+#REF!)</f>
        <v>#REF!</v>
      </c>
      <c r="BP69" s="77" t="s">
        <v>16</v>
      </c>
      <c r="BQ69" s="76" t="e">
        <f>SUM($AW$36+$AZ$41+$AW$48+#REF!)</f>
        <v>#REF!</v>
      </c>
      <c r="BR69" s="78" t="e">
        <f t="shared" si="17"/>
        <v>#REF!</v>
      </c>
      <c r="BS69" s="59"/>
      <c r="BT69" s="59"/>
      <c r="BU69" s="59" t="s">
        <v>16</v>
      </c>
      <c r="BV69" s="68" t="str">
        <f t="shared" si="18"/>
        <v>0</v>
      </c>
    </row>
    <row r="70" spans="2:74" ht="15.75" customHeight="1">
      <c r="B70" s="137">
        <v>37</v>
      </c>
      <c r="C70" s="138"/>
      <c r="D70" s="138">
        <v>3</v>
      </c>
      <c r="E70" s="138"/>
      <c r="F70" s="138"/>
      <c r="G70" s="138" t="s">
        <v>13</v>
      </c>
      <c r="H70" s="138"/>
      <c r="I70" s="138"/>
      <c r="J70" s="169">
        <v>0.625</v>
      </c>
      <c r="K70" s="169"/>
      <c r="L70" s="169"/>
      <c r="M70" s="169"/>
      <c r="N70" s="170"/>
      <c r="O70" s="147" t="str">
        <f>D21</f>
        <v>A6 Rīga FC/ŠFS ( LAT )</v>
      </c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5" t="s">
        <v>17</v>
      </c>
      <c r="AF70" s="148" t="str">
        <f>D16</f>
        <v>A1 Liverpool FC ( ENG )</v>
      </c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9"/>
      <c r="AW70" s="159"/>
      <c r="AX70" s="167"/>
      <c r="AY70" s="15" t="s">
        <v>16</v>
      </c>
      <c r="AZ70" s="167"/>
      <c r="BA70" s="168"/>
      <c r="BB70" s="159"/>
      <c r="BC70" s="160"/>
      <c r="BD70" s="95"/>
      <c r="BE70" s="68" t="str">
        <f t="shared" si="14"/>
        <v>0</v>
      </c>
      <c r="BF70" s="67" t="str">
        <f t="shared" si="15"/>
        <v>0</v>
      </c>
      <c r="BG70" s="67" t="s">
        <v>16</v>
      </c>
      <c r="BH70" s="67" t="str">
        <f t="shared" si="16"/>
        <v>0</v>
      </c>
      <c r="BI70" s="59"/>
      <c r="BJ70" s="59"/>
      <c r="BK70" s="74"/>
      <c r="BL70" s="74"/>
      <c r="BM70" s="75">
        <f t="shared" si="13"/>
        <v>0</v>
      </c>
      <c r="BN70" s="76" t="e">
        <f>SUM($BH$36+$BF$41+$BH$48+#REF!)</f>
        <v>#REF!</v>
      </c>
      <c r="BO70" s="76" t="e">
        <f>SUM($AZ$36+$AW$41+$AZ$48+#REF!)</f>
        <v>#REF!</v>
      </c>
      <c r="BP70" s="77" t="s">
        <v>16</v>
      </c>
      <c r="BQ70" s="76" t="e">
        <f>SUM($AW$36+$AZ$41+$AW$48+#REF!)</f>
        <v>#REF!</v>
      </c>
      <c r="BR70" s="78" t="e">
        <f t="shared" si="17"/>
        <v>#REF!</v>
      </c>
      <c r="BS70" s="59"/>
      <c r="BT70" s="59"/>
      <c r="BU70" s="59" t="s">
        <v>16</v>
      </c>
      <c r="BV70" s="68" t="str">
        <f t="shared" si="18"/>
        <v>0</v>
      </c>
    </row>
    <row r="71" spans="2:74" ht="15.75" customHeight="1">
      <c r="B71" s="139">
        <v>38</v>
      </c>
      <c r="C71" s="140"/>
      <c r="D71" s="140">
        <v>1</v>
      </c>
      <c r="E71" s="140"/>
      <c r="F71" s="140"/>
      <c r="G71" s="140" t="s">
        <v>19</v>
      </c>
      <c r="H71" s="140"/>
      <c r="I71" s="140"/>
      <c r="J71" s="150">
        <f>J70</f>
        <v>0.625</v>
      </c>
      <c r="K71" s="150"/>
      <c r="L71" s="150"/>
      <c r="M71" s="150"/>
      <c r="N71" s="151"/>
      <c r="O71" s="193" t="str">
        <f>AG21</f>
        <v>B6 FK Liepaja ( LAT )</v>
      </c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8" t="s">
        <v>17</v>
      </c>
      <c r="AF71" s="161" t="str">
        <f>AG16</f>
        <v>B1 West Brom Albion FC ( ENG )</v>
      </c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2"/>
      <c r="AW71" s="163"/>
      <c r="AX71" s="164"/>
      <c r="AY71" s="8" t="s">
        <v>16</v>
      </c>
      <c r="AZ71" s="164"/>
      <c r="BA71" s="165"/>
      <c r="BB71" s="163"/>
      <c r="BC71" s="166"/>
      <c r="BD71" s="95"/>
      <c r="BE71" s="68" t="str">
        <f t="shared" si="14"/>
        <v>0</v>
      </c>
      <c r="BF71" s="67" t="str">
        <f t="shared" si="15"/>
        <v>0</v>
      </c>
      <c r="BG71" s="67" t="s">
        <v>16</v>
      </c>
      <c r="BH71" s="67" t="str">
        <f t="shared" si="16"/>
        <v>0</v>
      </c>
      <c r="BI71" s="59"/>
      <c r="BJ71" s="59"/>
      <c r="BK71" s="74"/>
      <c r="BL71" s="74"/>
      <c r="BM71" s="75">
        <f t="shared" si="13"/>
        <v>0</v>
      </c>
      <c r="BN71" s="76" t="e">
        <f>SUM($BH$36+$BF$41+$BH$48+#REF!)</f>
        <v>#REF!</v>
      </c>
      <c r="BO71" s="76" t="e">
        <f>SUM($AZ$36+$AW$41+$AZ$48+#REF!)</f>
        <v>#REF!</v>
      </c>
      <c r="BP71" s="77" t="s">
        <v>16</v>
      </c>
      <c r="BQ71" s="76" t="e">
        <f>SUM($AW$36+$AZ$41+$AW$48+#REF!)</f>
        <v>#REF!</v>
      </c>
      <c r="BR71" s="78" t="e">
        <f t="shared" si="17"/>
        <v>#REF!</v>
      </c>
      <c r="BS71" s="59"/>
      <c r="BT71" s="59"/>
      <c r="BU71" s="59" t="s">
        <v>16</v>
      </c>
      <c r="BV71" s="68" t="str">
        <f t="shared" si="18"/>
        <v>0</v>
      </c>
    </row>
    <row r="72" spans="2:74" ht="15.75" customHeight="1" thickBot="1">
      <c r="B72" s="141">
        <v>39</v>
      </c>
      <c r="C72" s="142"/>
      <c r="D72" s="142">
        <v>2</v>
      </c>
      <c r="E72" s="142"/>
      <c r="F72" s="142"/>
      <c r="G72" s="142" t="s">
        <v>26</v>
      </c>
      <c r="H72" s="142"/>
      <c r="I72" s="142"/>
      <c r="J72" s="156">
        <f>J71</f>
        <v>0.625</v>
      </c>
      <c r="K72" s="157"/>
      <c r="L72" s="157"/>
      <c r="M72" s="157"/>
      <c r="N72" s="158"/>
      <c r="O72" s="177" t="str">
        <f>R29</f>
        <v>C6 FC Dinamo( LAT )</v>
      </c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22" t="s">
        <v>17</v>
      </c>
      <c r="AF72" s="171" t="str">
        <f>R24</f>
        <v>C1 1 FC Koln ( GER )</v>
      </c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2"/>
      <c r="AW72" s="173"/>
      <c r="AX72" s="175"/>
      <c r="AY72" s="22" t="s">
        <v>16</v>
      </c>
      <c r="AZ72" s="175"/>
      <c r="BA72" s="176"/>
      <c r="BB72" s="173"/>
      <c r="BC72" s="174"/>
      <c r="BD72" s="95"/>
      <c r="BE72" s="68" t="str">
        <f t="shared" si="14"/>
        <v>0</v>
      </c>
      <c r="BF72" s="67" t="str">
        <f t="shared" si="15"/>
        <v>0</v>
      </c>
      <c r="BG72" s="67" t="s">
        <v>16</v>
      </c>
      <c r="BH72" s="67" t="str">
        <f t="shared" si="16"/>
        <v>0</v>
      </c>
      <c r="BI72" s="59"/>
      <c r="BJ72" s="59"/>
      <c r="BK72" s="74"/>
      <c r="BL72" s="74"/>
      <c r="BM72" s="75">
        <f t="shared" si="13"/>
        <v>0</v>
      </c>
      <c r="BN72" s="76" t="e">
        <f>SUM($BH$36+$BF$41+$BH$48+#REF!)</f>
        <v>#REF!</v>
      </c>
      <c r="BO72" s="76" t="e">
        <f>SUM($AZ$36+$AW$41+$AZ$48+#REF!)</f>
        <v>#REF!</v>
      </c>
      <c r="BP72" s="77" t="s">
        <v>16</v>
      </c>
      <c r="BQ72" s="76" t="e">
        <f>SUM($AW$36+$AZ$41+$AW$48+#REF!)</f>
        <v>#REF!</v>
      </c>
      <c r="BR72" s="78" t="e">
        <f t="shared" si="17"/>
        <v>#REF!</v>
      </c>
      <c r="BS72" s="59"/>
      <c r="BT72" s="59"/>
      <c r="BU72" s="59" t="s">
        <v>16</v>
      </c>
      <c r="BV72" s="68" t="str">
        <f t="shared" si="18"/>
        <v>0</v>
      </c>
    </row>
    <row r="73" spans="2:74" ht="15.75" customHeight="1">
      <c r="B73" s="137">
        <v>40</v>
      </c>
      <c r="C73" s="138"/>
      <c r="D73" s="138">
        <v>3</v>
      </c>
      <c r="E73" s="138"/>
      <c r="F73" s="138"/>
      <c r="G73" s="138" t="s">
        <v>13</v>
      </c>
      <c r="H73" s="138"/>
      <c r="I73" s="138"/>
      <c r="J73" s="169">
        <v>0.642361111111111</v>
      </c>
      <c r="K73" s="169"/>
      <c r="L73" s="169"/>
      <c r="M73" s="169"/>
      <c r="N73" s="170"/>
      <c r="O73" s="147" t="str">
        <f>D17</f>
        <v>A2 FC Bate ( BLR )</v>
      </c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5" t="s">
        <v>17</v>
      </c>
      <c r="AF73" s="148" t="str">
        <f>D18</f>
        <v>A3 KaPa United ( FIN )</v>
      </c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9"/>
      <c r="AW73" s="159"/>
      <c r="AX73" s="167"/>
      <c r="AY73" s="15" t="s">
        <v>16</v>
      </c>
      <c r="AZ73" s="167"/>
      <c r="BA73" s="168"/>
      <c r="BB73" s="159"/>
      <c r="BC73" s="160"/>
      <c r="BD73" s="95"/>
      <c r="BE73" s="68" t="str">
        <f t="shared" si="14"/>
        <v>0</v>
      </c>
      <c r="BF73" s="67" t="str">
        <f t="shared" si="15"/>
        <v>0</v>
      </c>
      <c r="BG73" s="67" t="s">
        <v>16</v>
      </c>
      <c r="BH73" s="67" t="str">
        <f t="shared" si="16"/>
        <v>0</v>
      </c>
      <c r="BI73" s="59"/>
      <c r="BJ73" s="59"/>
      <c r="BK73" s="74"/>
      <c r="BL73" s="74"/>
      <c r="BM73" s="75">
        <f t="shared" si="13"/>
        <v>0</v>
      </c>
      <c r="BN73" s="76" t="e">
        <f>SUM($BH$36+$BF$41+$BH$48+#REF!)</f>
        <v>#REF!</v>
      </c>
      <c r="BO73" s="76" t="e">
        <f>SUM($AZ$36+$AW$41+$AZ$48+#REF!)</f>
        <v>#REF!</v>
      </c>
      <c r="BP73" s="77" t="s">
        <v>16</v>
      </c>
      <c r="BQ73" s="76" t="e">
        <f>SUM($AW$36+$AZ$41+$AW$48+#REF!)</f>
        <v>#REF!</v>
      </c>
      <c r="BR73" s="78" t="e">
        <f t="shared" si="17"/>
        <v>#REF!</v>
      </c>
      <c r="BS73" s="59"/>
      <c r="BT73" s="59"/>
      <c r="BU73" s="59" t="s">
        <v>16</v>
      </c>
      <c r="BV73" s="68" t="str">
        <f t="shared" si="18"/>
        <v>0</v>
      </c>
    </row>
    <row r="74" spans="2:74" ht="15.75" customHeight="1">
      <c r="B74" s="139">
        <v>41</v>
      </c>
      <c r="C74" s="140"/>
      <c r="D74" s="140">
        <v>1</v>
      </c>
      <c r="E74" s="140"/>
      <c r="F74" s="140"/>
      <c r="G74" s="140" t="s">
        <v>19</v>
      </c>
      <c r="H74" s="140"/>
      <c r="I74" s="140"/>
      <c r="J74" s="150">
        <f>J73</f>
        <v>0.642361111111111</v>
      </c>
      <c r="K74" s="150"/>
      <c r="L74" s="150"/>
      <c r="M74" s="150"/>
      <c r="N74" s="151"/>
      <c r="O74" s="193" t="str">
        <f>AG17</f>
        <v>B2 FC Spartak ( RUS )</v>
      </c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8" t="s">
        <v>17</v>
      </c>
      <c r="AF74" s="161" t="str">
        <f>AG18</f>
        <v>B3 FC I Tallinn ( EST )</v>
      </c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2"/>
      <c r="AW74" s="163"/>
      <c r="AX74" s="164"/>
      <c r="AY74" s="8" t="s">
        <v>16</v>
      </c>
      <c r="AZ74" s="164"/>
      <c r="BA74" s="165"/>
      <c r="BB74" s="163"/>
      <c r="BC74" s="166"/>
      <c r="BD74" s="95"/>
      <c r="BE74" s="68" t="str">
        <f t="shared" si="14"/>
        <v>0</v>
      </c>
      <c r="BF74" s="67" t="str">
        <f t="shared" si="15"/>
        <v>0</v>
      </c>
      <c r="BG74" s="67" t="s">
        <v>16</v>
      </c>
      <c r="BH74" s="67" t="str">
        <f t="shared" si="16"/>
        <v>0</v>
      </c>
      <c r="BI74" s="59"/>
      <c r="BJ74" s="59"/>
      <c r="BK74" s="74"/>
      <c r="BL74" s="74"/>
      <c r="BM74" s="75">
        <f t="shared" si="13"/>
        <v>0</v>
      </c>
      <c r="BN74" s="76" t="e">
        <f>SUM($BH$36+$BF$41+$BH$48+#REF!)</f>
        <v>#REF!</v>
      </c>
      <c r="BO74" s="76" t="e">
        <f>SUM($AZ$36+$AW$41+$AZ$48+#REF!)</f>
        <v>#REF!</v>
      </c>
      <c r="BP74" s="77" t="s">
        <v>16</v>
      </c>
      <c r="BQ74" s="76" t="e">
        <f>SUM($AW$36+$AZ$41+$AW$48+#REF!)</f>
        <v>#REF!</v>
      </c>
      <c r="BR74" s="78" t="e">
        <f t="shared" si="17"/>
        <v>#REF!</v>
      </c>
      <c r="BS74" s="59"/>
      <c r="BT74" s="59"/>
      <c r="BU74" s="59" t="s">
        <v>16</v>
      </c>
      <c r="BV74" s="68" t="str">
        <f t="shared" si="18"/>
        <v>0</v>
      </c>
    </row>
    <row r="75" spans="2:74" ht="15.75" customHeight="1" thickBot="1">
      <c r="B75" s="141">
        <v>42</v>
      </c>
      <c r="C75" s="142"/>
      <c r="D75" s="153">
        <v>2</v>
      </c>
      <c r="E75" s="154"/>
      <c r="F75" s="155"/>
      <c r="G75" s="153" t="s">
        <v>26</v>
      </c>
      <c r="H75" s="154"/>
      <c r="I75" s="155"/>
      <c r="J75" s="156">
        <f>J74</f>
        <v>0.642361111111111</v>
      </c>
      <c r="K75" s="157"/>
      <c r="L75" s="157"/>
      <c r="M75" s="157"/>
      <c r="N75" s="158"/>
      <c r="O75" s="177" t="str">
        <f>R25</f>
        <v>C2 PFC CSKA ( RUS )</v>
      </c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22" t="s">
        <v>17</v>
      </c>
      <c r="AF75" s="171" t="str">
        <f>R26</f>
        <v>C3 Lokomotiv Tashkent ( UZB )</v>
      </c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2"/>
      <c r="AW75" s="135"/>
      <c r="AX75" s="143"/>
      <c r="AY75" s="22" t="s">
        <v>16</v>
      </c>
      <c r="AZ75" s="143"/>
      <c r="BA75" s="152"/>
      <c r="BB75" s="135"/>
      <c r="BC75" s="136"/>
      <c r="BD75" s="95"/>
      <c r="BE75" s="68" t="str">
        <f t="shared" si="14"/>
        <v>0</v>
      </c>
      <c r="BF75" s="67" t="str">
        <f t="shared" si="15"/>
        <v>0</v>
      </c>
      <c r="BG75" s="67" t="s">
        <v>16</v>
      </c>
      <c r="BH75" s="67" t="str">
        <f t="shared" si="16"/>
        <v>0</v>
      </c>
      <c r="BI75" s="59"/>
      <c r="BJ75" s="59"/>
      <c r="BK75" s="74"/>
      <c r="BL75" s="74"/>
      <c r="BM75" s="75">
        <f t="shared" si="13"/>
        <v>0</v>
      </c>
      <c r="BN75" s="76" t="e">
        <f>SUM($BH$36+$BF$41+$BH$48+#REF!)</f>
        <v>#REF!</v>
      </c>
      <c r="BO75" s="76" t="e">
        <f>SUM($AZ$36+$AW$41+$AZ$48+#REF!)</f>
        <v>#REF!</v>
      </c>
      <c r="BP75" s="77" t="s">
        <v>16</v>
      </c>
      <c r="BQ75" s="76" t="e">
        <f>SUM($AW$36+$AZ$41+$AW$48+#REF!)</f>
        <v>#REF!</v>
      </c>
      <c r="BR75" s="78" t="e">
        <f t="shared" si="17"/>
        <v>#REF!</v>
      </c>
      <c r="BS75" s="59"/>
      <c r="BT75" s="59"/>
      <c r="BU75" s="59" t="s">
        <v>16</v>
      </c>
      <c r="BV75" s="68" t="str">
        <f t="shared" si="18"/>
        <v>0</v>
      </c>
    </row>
    <row r="76" spans="2:74" ht="15.75" customHeight="1">
      <c r="B76" s="137">
        <v>43</v>
      </c>
      <c r="C76" s="138"/>
      <c r="D76" s="138">
        <v>3</v>
      </c>
      <c r="E76" s="138"/>
      <c r="F76" s="138"/>
      <c r="G76" s="138" t="s">
        <v>13</v>
      </c>
      <c r="H76" s="138"/>
      <c r="I76" s="138"/>
      <c r="J76" s="169">
        <v>0.6597222222222222</v>
      </c>
      <c r="K76" s="169"/>
      <c r="L76" s="169"/>
      <c r="M76" s="169"/>
      <c r="N76" s="170"/>
      <c r="O76" s="147" t="str">
        <f>D19</f>
        <v>A4 FM Baltai ( LIT ) 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5" t="s">
        <v>17</v>
      </c>
      <c r="AF76" s="148" t="str">
        <f>D20</f>
        <v>A5 JK Harju ( EST )</v>
      </c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9"/>
      <c r="AW76" s="159"/>
      <c r="AX76" s="167"/>
      <c r="AY76" s="15" t="s">
        <v>16</v>
      </c>
      <c r="AZ76" s="167"/>
      <c r="BA76" s="168"/>
      <c r="BB76" s="159"/>
      <c r="BC76" s="160"/>
      <c r="BD76" s="95"/>
      <c r="BE76" s="68" t="str">
        <f>IF(ISBLANK(AZ76),"0",IF(AW76&gt;AZ76,3,IF(AW76=AZ76,1,0)))</f>
        <v>0</v>
      </c>
      <c r="BF76" s="67" t="str">
        <f>IF(ISBLANK(AW76),"0",IF(AW76&gt;AZ76,3,IF(AW76=AZ76,1,0)))</f>
        <v>0</v>
      </c>
      <c r="BG76" s="67" t="s">
        <v>16</v>
      </c>
      <c r="BH76" s="67" t="str">
        <f>IF(ISBLANK(AZ76),"0",IF(AZ76&gt;AW76,3,IF(AZ76=AW76,1,0)))</f>
        <v>0</v>
      </c>
      <c r="BI76" s="59"/>
      <c r="BJ76" s="59"/>
      <c r="BK76" s="74"/>
      <c r="BL76" s="74"/>
      <c r="BM76" s="75">
        <f t="shared" si="13"/>
        <v>0</v>
      </c>
      <c r="BN76" s="76" t="e">
        <f>SUM($BH$36+$BF$41+$BH$48+#REF!)</f>
        <v>#REF!</v>
      </c>
      <c r="BO76" s="76" t="e">
        <f>SUM($AZ$36+$AW$41+$AZ$48+#REF!)</f>
        <v>#REF!</v>
      </c>
      <c r="BP76" s="77" t="s">
        <v>16</v>
      </c>
      <c r="BQ76" s="76" t="e">
        <f>SUM($AW$36+$AZ$41+$AW$48+#REF!)</f>
        <v>#REF!</v>
      </c>
      <c r="BR76" s="78" t="e">
        <f>SUM(BO76-BQ76)</f>
        <v>#REF!</v>
      </c>
      <c r="BS76" s="59"/>
      <c r="BT76" s="59"/>
      <c r="BU76" s="59" t="s">
        <v>16</v>
      </c>
      <c r="BV76" s="68" t="str">
        <f>IF(ISBLANK(AZ76),"0",IF(AZ76&gt;AW76,3,IF(AZ76=AW76,1,0)))</f>
        <v>0</v>
      </c>
    </row>
    <row r="77" spans="2:74" ht="15.75" customHeight="1">
      <c r="B77" s="139">
        <v>44</v>
      </c>
      <c r="C77" s="140"/>
      <c r="D77" s="140">
        <v>1</v>
      </c>
      <c r="E77" s="140"/>
      <c r="F77" s="140"/>
      <c r="G77" s="140" t="s">
        <v>19</v>
      </c>
      <c r="H77" s="140"/>
      <c r="I77" s="140"/>
      <c r="J77" s="150">
        <f>J76</f>
        <v>0.6597222222222222</v>
      </c>
      <c r="K77" s="150"/>
      <c r="L77" s="150"/>
      <c r="M77" s="150"/>
      <c r="N77" s="151"/>
      <c r="O77" s="193" t="str">
        <f>AG19</f>
        <v>B4 Fortuna FK ( LIT )</v>
      </c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8" t="s">
        <v>17</v>
      </c>
      <c r="AF77" s="161" t="str">
        <f>AG20</f>
        <v>B5 JK Tammeka ( EST )</v>
      </c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2"/>
      <c r="AW77" s="163"/>
      <c r="AX77" s="164"/>
      <c r="AY77" s="8" t="s">
        <v>16</v>
      </c>
      <c r="AZ77" s="164"/>
      <c r="BA77" s="165"/>
      <c r="BB77" s="163"/>
      <c r="BC77" s="166"/>
      <c r="BD77" s="95"/>
      <c r="BE77" s="68" t="str">
        <f>IF(ISBLANK(AZ77),"0",IF(AW77&gt;AZ77,3,IF(AW77=AZ77,1,0)))</f>
        <v>0</v>
      </c>
      <c r="BF77" s="67" t="str">
        <f>IF(ISBLANK(AW77),"0",IF(AW77&gt;AZ77,3,IF(AW77=AZ77,1,0)))</f>
        <v>0</v>
      </c>
      <c r="BG77" s="67" t="s">
        <v>16</v>
      </c>
      <c r="BH77" s="67" t="str">
        <f>IF(ISBLANK(AZ77),"0",IF(AZ77&gt;AW77,3,IF(AZ77=AW77,1,0)))</f>
        <v>0</v>
      </c>
      <c r="BI77" s="59"/>
      <c r="BJ77" s="59"/>
      <c r="BK77" s="74"/>
      <c r="BL77" s="74"/>
      <c r="BM77" s="75">
        <f t="shared" si="13"/>
        <v>0</v>
      </c>
      <c r="BN77" s="76" t="e">
        <f>SUM($BH$36+$BF$41+$BH$48+#REF!)</f>
        <v>#REF!</v>
      </c>
      <c r="BO77" s="76" t="e">
        <f>SUM($AZ$36+$AW$41+$AZ$48+#REF!)</f>
        <v>#REF!</v>
      </c>
      <c r="BP77" s="77" t="s">
        <v>16</v>
      </c>
      <c r="BQ77" s="76" t="e">
        <f>SUM($AW$36+$AZ$41+$AW$48+#REF!)</f>
        <v>#REF!</v>
      </c>
      <c r="BR77" s="78" t="e">
        <f>SUM(BO77-BQ77)</f>
        <v>#REF!</v>
      </c>
      <c r="BS77" s="59"/>
      <c r="BT77" s="59"/>
      <c r="BU77" s="59" t="s">
        <v>16</v>
      </c>
      <c r="BV77" s="68" t="str">
        <f>IF(ISBLANK(AZ77),"0",IF(AZ77&gt;AW77,3,IF(AZ77=AW77,1,0)))</f>
        <v>0</v>
      </c>
    </row>
    <row r="78" spans="2:74" ht="15.75" customHeight="1" thickBot="1">
      <c r="B78" s="141">
        <v>45</v>
      </c>
      <c r="C78" s="142"/>
      <c r="D78" s="153">
        <v>2</v>
      </c>
      <c r="E78" s="154"/>
      <c r="F78" s="155"/>
      <c r="G78" s="153" t="s">
        <v>26</v>
      </c>
      <c r="H78" s="154"/>
      <c r="I78" s="155"/>
      <c r="J78" s="156">
        <f>J77</f>
        <v>0.6597222222222222</v>
      </c>
      <c r="K78" s="157"/>
      <c r="L78" s="157"/>
      <c r="M78" s="157"/>
      <c r="N78" s="158"/>
      <c r="O78" s="144" t="str">
        <f>R27</f>
        <v>C4 FK Jelgava ( LAT )</v>
      </c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22" t="s">
        <v>17</v>
      </c>
      <c r="AF78" s="145" t="str">
        <f>R28</f>
        <v>C5 JK Tabasallu ( EST )</v>
      </c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6"/>
      <c r="AW78" s="135"/>
      <c r="AX78" s="143"/>
      <c r="AY78" s="22" t="s">
        <v>16</v>
      </c>
      <c r="AZ78" s="143"/>
      <c r="BA78" s="152"/>
      <c r="BB78" s="135"/>
      <c r="BC78" s="136"/>
      <c r="BD78" s="95"/>
      <c r="BE78" s="68" t="str">
        <f>IF(ISBLANK(AZ78),"0",IF(AW78&gt;AZ78,3,IF(AW78=AZ78,1,0)))</f>
        <v>0</v>
      </c>
      <c r="BF78" s="67" t="str">
        <f>IF(ISBLANK(AW78),"0",IF(AW78&gt;AZ78,3,IF(AW78=AZ78,1,0)))</f>
        <v>0</v>
      </c>
      <c r="BG78" s="67" t="s">
        <v>16</v>
      </c>
      <c r="BH78" s="67" t="str">
        <f>IF(ISBLANK(AZ78),"0",IF(AZ78&gt;AW78,3,IF(AZ78=AW78,1,0)))</f>
        <v>0</v>
      </c>
      <c r="BI78" s="59"/>
      <c r="BJ78" s="59"/>
      <c r="BK78" s="74"/>
      <c r="BL78" s="74"/>
      <c r="BM78" s="75">
        <f t="shared" si="13"/>
        <v>0</v>
      </c>
      <c r="BN78" s="76" t="e">
        <f>SUM($BH$36+$BF$41+$BH$48+#REF!)</f>
        <v>#REF!</v>
      </c>
      <c r="BO78" s="76" t="e">
        <f>SUM($AZ$36+$AW$41+$AZ$48+#REF!)</f>
        <v>#REF!</v>
      </c>
      <c r="BP78" s="77" t="s">
        <v>16</v>
      </c>
      <c r="BQ78" s="76" t="e">
        <f>SUM($AW$36+$AZ$41+$AW$48+#REF!)</f>
        <v>#REF!</v>
      </c>
      <c r="BR78" s="78" t="e">
        <f>SUM(BO78-BQ78)</f>
        <v>#REF!</v>
      </c>
      <c r="BS78" s="59"/>
      <c r="BT78" s="59"/>
      <c r="BU78" s="59" t="s">
        <v>16</v>
      </c>
      <c r="BV78" s="68" t="str">
        <f>IF(ISBLANK(AZ78),"0",IF(AZ78&gt;AW78,3,IF(AZ78=AW78,1,0)))</f>
        <v>0</v>
      </c>
    </row>
    <row r="79" spans="2:60" ht="5.25" customHeight="1">
      <c r="B79" s="18"/>
      <c r="C79" s="18"/>
      <c r="D79" s="18"/>
      <c r="E79" s="18"/>
      <c r="F79" s="18"/>
      <c r="G79" s="18"/>
      <c r="H79" s="18"/>
      <c r="I79" s="18"/>
      <c r="J79" s="19"/>
      <c r="K79" s="19"/>
      <c r="L79" s="19"/>
      <c r="M79" s="19"/>
      <c r="N79" s="19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1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1"/>
      <c r="AX79" s="21"/>
      <c r="AY79" s="21"/>
      <c r="AZ79" s="21"/>
      <c r="BA79" s="21"/>
      <c r="BB79" s="21"/>
      <c r="BC79" s="21"/>
      <c r="BD79" s="95"/>
      <c r="BF79" s="67"/>
      <c r="BG79" s="67"/>
      <c r="BH79" s="67"/>
    </row>
    <row r="80" ht="6.75" customHeight="1"/>
    <row r="81" spans="2:88" ht="12.75">
      <c r="B81" s="1" t="s">
        <v>96</v>
      </c>
      <c r="CE81" s="96"/>
      <c r="CF81" s="96"/>
      <c r="CG81" s="97"/>
      <c r="CH81" s="97"/>
      <c r="CI81" s="97"/>
      <c r="CJ81" s="97"/>
    </row>
    <row r="82" spans="83:88" ht="6" customHeight="1" thickBot="1">
      <c r="CE82" s="96"/>
      <c r="CF82" s="96"/>
      <c r="CG82" s="97"/>
      <c r="CH82" s="97"/>
      <c r="CI82" s="97"/>
      <c r="CJ82" s="97"/>
    </row>
    <row r="83" spans="2:103" s="9" customFormat="1" ht="13.5" customHeight="1" thickBot="1">
      <c r="B83" s="178" t="s">
        <v>83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80"/>
      <c r="P83" s="178" t="s">
        <v>20</v>
      </c>
      <c r="Q83" s="179"/>
      <c r="R83" s="180"/>
      <c r="S83" s="178" t="s">
        <v>82</v>
      </c>
      <c r="T83" s="179"/>
      <c r="U83" s="179"/>
      <c r="V83" s="179"/>
      <c r="W83" s="180"/>
      <c r="X83" s="178" t="s">
        <v>22</v>
      </c>
      <c r="Y83" s="179"/>
      <c r="Z83" s="180"/>
      <c r="AA83" s="10"/>
      <c r="AB83" s="10"/>
      <c r="AC83" s="10"/>
      <c r="AD83" s="10"/>
      <c r="AE83" s="178" t="s">
        <v>84</v>
      </c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80"/>
      <c r="AS83" s="178" t="s">
        <v>20</v>
      </c>
      <c r="AT83" s="179"/>
      <c r="AU83" s="180"/>
      <c r="AV83" s="178" t="s">
        <v>82</v>
      </c>
      <c r="AW83" s="179"/>
      <c r="AX83" s="179"/>
      <c r="AY83" s="179"/>
      <c r="AZ83" s="180"/>
      <c r="BA83" s="178" t="s">
        <v>22</v>
      </c>
      <c r="BB83" s="179"/>
      <c r="BC83" s="180"/>
      <c r="BD83" s="48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2"/>
      <c r="BW83" s="82"/>
      <c r="BX83" s="81"/>
      <c r="BY83" s="65"/>
      <c r="BZ83" s="59"/>
      <c r="CA83" s="192"/>
      <c r="CB83" s="192"/>
      <c r="CC83" s="192"/>
      <c r="CD83" s="66"/>
      <c r="CE83" s="83"/>
      <c r="CF83" s="83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</row>
    <row r="84" spans="2:89" ht="12.75">
      <c r="B84" s="124" t="s">
        <v>5</v>
      </c>
      <c r="C84" s="125"/>
      <c r="D84" s="126">
        <f>IF(ISBLANK($AZ$34),"",$BY$35)</f>
      </c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4">
        <f>IF(ISBLANK($AZ$34),"",$BZ$35)</f>
      </c>
      <c r="Q84" s="125"/>
      <c r="R84" s="128"/>
      <c r="S84" s="124">
        <f>IF(ISBLANK($AZ$34),"",$CA$35)</f>
      </c>
      <c r="T84" s="125"/>
      <c r="U84" s="11" t="s">
        <v>16</v>
      </c>
      <c r="V84" s="125">
        <f>IF(ISBLANK($AZ$34),"",$CC$35)</f>
      </c>
      <c r="W84" s="128"/>
      <c r="X84" s="132">
        <f>IF(ISBLANK($AZ$34),"",$CD$35)</f>
      </c>
      <c r="Y84" s="133"/>
      <c r="Z84" s="134"/>
      <c r="AA84" s="4"/>
      <c r="AB84" s="4"/>
      <c r="AC84" s="4"/>
      <c r="AD84" s="4"/>
      <c r="AE84" s="124" t="s">
        <v>5</v>
      </c>
      <c r="AF84" s="125"/>
      <c r="AG84" s="126">
        <f>IF(ISBLANK($AZ$35),"",$BY$43)</f>
      </c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7"/>
      <c r="AS84" s="124">
        <f>IF(ISBLANK($AZ$35),"",$BZ$43)</f>
      </c>
      <c r="AT84" s="125"/>
      <c r="AU84" s="128"/>
      <c r="AV84" s="124">
        <f>IF(ISBLANK($AZ$35),"",$CA$43)</f>
      </c>
      <c r="AW84" s="125"/>
      <c r="AX84" s="11" t="s">
        <v>16</v>
      </c>
      <c r="AY84" s="125">
        <f>IF(ISBLANK($AZ$35),"",$CC$43)</f>
      </c>
      <c r="AZ84" s="128"/>
      <c r="BA84" s="132">
        <f>IF(ISBLANK($AZ$35),"",$CD$43)</f>
      </c>
      <c r="BB84" s="133"/>
      <c r="BC84" s="134"/>
      <c r="BY84" s="59"/>
      <c r="BZ84" s="68"/>
      <c r="CA84" s="61"/>
      <c r="CB84" s="70"/>
      <c r="CC84" s="71"/>
      <c r="CD84" s="92"/>
      <c r="CE84" s="96"/>
      <c r="CF84" s="96"/>
      <c r="CG84" s="97"/>
      <c r="CH84" s="97"/>
      <c r="CI84" s="53">
        <f>IF(ISBLANK($AZ$66),"",IF(AND($BZ$84=$BZ$85,$CD$84=$CD$85,$CA$85=$CA$84),1,0))</f>
      </c>
      <c r="CJ84" s="53">
        <f>IF(ISBLANK($AZ$66),"",IF(AND($BZ$86=$BZ$85,$CD$86=$CD$85,$CA$85=$CA$86),1,0))</f>
      </c>
      <c r="CK84" s="53" t="e">
        <f>SUM(CI84+CJ84)</f>
        <v>#VALUE!</v>
      </c>
    </row>
    <row r="85" spans="2:88" ht="12.75">
      <c r="B85" s="100" t="s">
        <v>6</v>
      </c>
      <c r="C85" s="101"/>
      <c r="D85" s="181">
        <f>IF(ISBLANK($AZ$34),"",$BY$36)</f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2"/>
      <c r="P85" s="100">
        <f>IF(ISBLANK($AZ$34),"",$BZ$36)</f>
      </c>
      <c r="Q85" s="101"/>
      <c r="R85" s="117"/>
      <c r="S85" s="100">
        <f>IF(ISBLANK($AZ$34),"",$CA$36)</f>
      </c>
      <c r="T85" s="101"/>
      <c r="U85" s="12" t="s">
        <v>16</v>
      </c>
      <c r="V85" s="101">
        <f>IF(ISBLANK($AZ$34),"",$CC$36)</f>
      </c>
      <c r="W85" s="117"/>
      <c r="X85" s="118">
        <f>IF(ISBLANK($AZ$34),"",$CD$36)</f>
      </c>
      <c r="Y85" s="119"/>
      <c r="Z85" s="120"/>
      <c r="AA85" s="4"/>
      <c r="AB85" s="4"/>
      <c r="AC85" s="4"/>
      <c r="AD85" s="4"/>
      <c r="AE85" s="100" t="s">
        <v>6</v>
      </c>
      <c r="AF85" s="101"/>
      <c r="AG85" s="181">
        <f>IF(ISBLANK($AZ$35),"",$BY$44)</f>
      </c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2"/>
      <c r="AS85" s="100">
        <f>IF(ISBLANK($AZ$35),"",$BZ$44)</f>
      </c>
      <c r="AT85" s="101"/>
      <c r="AU85" s="117"/>
      <c r="AV85" s="100">
        <f>IF(ISBLANK($AZ$35),"",$CA$44)</f>
      </c>
      <c r="AW85" s="101"/>
      <c r="AX85" s="12" t="s">
        <v>16</v>
      </c>
      <c r="AY85" s="101">
        <f>IF(ISBLANK($AZ$35),"",$CC$44)</f>
      </c>
      <c r="AZ85" s="117"/>
      <c r="BA85" s="118">
        <f>IF(ISBLANK($AZ$35),"",$CD$44)</f>
      </c>
      <c r="BB85" s="119"/>
      <c r="BC85" s="120"/>
      <c r="BY85" s="59"/>
      <c r="BZ85" s="68"/>
      <c r="CA85" s="61"/>
      <c r="CB85" s="70"/>
      <c r="CC85" s="71"/>
      <c r="CD85" s="92"/>
      <c r="CE85" s="96"/>
      <c r="CF85" s="96"/>
      <c r="CG85" s="97"/>
      <c r="CH85" s="97"/>
      <c r="CI85" s="97"/>
      <c r="CJ85" s="97"/>
    </row>
    <row r="86" spans="2:88" ht="12.75">
      <c r="B86" s="100" t="s">
        <v>7</v>
      </c>
      <c r="C86" s="101"/>
      <c r="D86" s="181">
        <f>IF(ISBLANK($AZ$34),"",$BY$37)</f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2"/>
      <c r="P86" s="100">
        <f>IF(ISBLANK($AZ$34),"",$BZ$37)</f>
      </c>
      <c r="Q86" s="101"/>
      <c r="R86" s="117"/>
      <c r="S86" s="100">
        <f>IF(ISBLANK($AZ$34),"",$CA$37)</f>
      </c>
      <c r="T86" s="101"/>
      <c r="U86" s="12" t="s">
        <v>16</v>
      </c>
      <c r="V86" s="101">
        <f>IF(ISBLANK($AZ$34),"",$CC$37)</f>
      </c>
      <c r="W86" s="117"/>
      <c r="X86" s="118">
        <f>IF(ISBLANK($AZ$34),"",$CD$37)</f>
      </c>
      <c r="Y86" s="119"/>
      <c r="Z86" s="120"/>
      <c r="AA86" s="4"/>
      <c r="AB86" s="4"/>
      <c r="AC86" s="4"/>
      <c r="AD86" s="4"/>
      <c r="AE86" s="100" t="s">
        <v>7</v>
      </c>
      <c r="AF86" s="101"/>
      <c r="AG86" s="181">
        <f>IF(ISBLANK($AZ$35),"",$BY$45)</f>
      </c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2"/>
      <c r="AS86" s="100">
        <f>IF(ISBLANK($AZ$35),"",$BZ$45)</f>
      </c>
      <c r="AT86" s="101"/>
      <c r="AU86" s="117"/>
      <c r="AV86" s="100">
        <f>IF(ISBLANK($AZ$35),"",$CA$45)</f>
      </c>
      <c r="AW86" s="101"/>
      <c r="AX86" s="12" t="s">
        <v>16</v>
      </c>
      <c r="AY86" s="101">
        <f>IF(ISBLANK($AZ$35),"",$CC$45)</f>
      </c>
      <c r="AZ86" s="117"/>
      <c r="BA86" s="118">
        <f>IF(ISBLANK($AZ$35),"",$CD$45)</f>
      </c>
      <c r="BB86" s="119"/>
      <c r="BC86" s="120"/>
      <c r="BY86" s="59"/>
      <c r="BZ86" s="68"/>
      <c r="CA86" s="61"/>
      <c r="CB86" s="70"/>
      <c r="CC86" s="71"/>
      <c r="CD86" s="92"/>
      <c r="CE86" s="96"/>
      <c r="CF86" s="96"/>
      <c r="CG86" s="97"/>
      <c r="CH86" s="97"/>
      <c r="CI86" s="97"/>
      <c r="CJ86" s="97"/>
    </row>
    <row r="87" spans="2:88" ht="12.75">
      <c r="B87" s="100" t="s">
        <v>8</v>
      </c>
      <c r="C87" s="101"/>
      <c r="D87" s="102">
        <f>IF(ISBLANK($AZ$34),"",$BY$38)</f>
      </c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4"/>
      <c r="P87" s="114">
        <f>IF(ISBLANK($AZ$34),"",$BZ$38)</f>
      </c>
      <c r="Q87" s="115"/>
      <c r="R87" s="116"/>
      <c r="S87" s="101">
        <f>IF(ISBLANK($AZ$34),"",$CA$38)</f>
      </c>
      <c r="T87" s="101"/>
      <c r="U87" s="12" t="s">
        <v>16</v>
      </c>
      <c r="V87" s="101">
        <f>IF(ISBLANK($AZ$34),"",$CC$38)</f>
      </c>
      <c r="W87" s="101"/>
      <c r="X87" s="129">
        <f>IF(ISBLANK($AZ$34),"",$CD$38)</f>
      </c>
      <c r="Y87" s="130"/>
      <c r="Z87" s="131"/>
      <c r="AA87" s="4"/>
      <c r="AB87" s="4"/>
      <c r="AC87" s="4"/>
      <c r="AD87" s="4"/>
      <c r="AE87" s="100" t="s">
        <v>8</v>
      </c>
      <c r="AF87" s="101"/>
      <c r="AG87" s="102">
        <f>IF(ISBLANK($AZ$35),"",$BY$46)</f>
      </c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4"/>
      <c r="AS87" s="114">
        <f>IF(ISBLANK($AZ$35),"",$BZ$46)</f>
      </c>
      <c r="AT87" s="115"/>
      <c r="AU87" s="116"/>
      <c r="AV87" s="101">
        <f>IF(ISBLANK($AZ$35),"",$CA$46)</f>
      </c>
      <c r="AW87" s="101"/>
      <c r="AX87" s="12" t="s">
        <v>16</v>
      </c>
      <c r="AY87" s="101">
        <f>IF(ISBLANK($AZ$35),"",$CC$46)</f>
      </c>
      <c r="AZ87" s="101"/>
      <c r="BA87" s="129">
        <f>IF(ISBLANK($AZ$35),"",$CD$46)</f>
      </c>
      <c r="BB87" s="130"/>
      <c r="BC87" s="131"/>
      <c r="BY87" s="59"/>
      <c r="BZ87" s="68"/>
      <c r="CA87" s="61"/>
      <c r="CB87" s="70"/>
      <c r="CC87" s="71"/>
      <c r="CD87" s="92"/>
      <c r="CE87" s="96"/>
      <c r="CF87" s="96"/>
      <c r="CG87" s="97"/>
      <c r="CH87" s="97"/>
      <c r="CI87" s="97"/>
      <c r="CJ87" s="97"/>
    </row>
    <row r="88" spans="2:88" ht="12.75">
      <c r="B88" s="100" t="s">
        <v>28</v>
      </c>
      <c r="C88" s="101"/>
      <c r="D88" s="102">
        <f>IF(ISBLANK($AZ$34),"",$BY$39)</f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4"/>
      <c r="P88" s="114">
        <f>IF(ISBLANK($AZ$34),"",$BZ$39)</f>
      </c>
      <c r="Q88" s="115"/>
      <c r="R88" s="116"/>
      <c r="S88" s="101">
        <f>IF(ISBLANK($AZ$34),"",$CA$39)</f>
      </c>
      <c r="T88" s="101"/>
      <c r="U88" s="12" t="s">
        <v>16</v>
      </c>
      <c r="V88" s="101">
        <f>IF(ISBLANK($AZ$34),"",$CC$39)</f>
      </c>
      <c r="W88" s="101"/>
      <c r="X88" s="129">
        <f>IF(ISBLANK($AZ$34),"",$CD$39)</f>
      </c>
      <c r="Y88" s="130"/>
      <c r="Z88" s="131"/>
      <c r="AA88" s="4"/>
      <c r="AB88" s="4"/>
      <c r="AC88" s="4"/>
      <c r="AD88" s="4"/>
      <c r="AE88" s="100" t="s">
        <v>28</v>
      </c>
      <c r="AF88" s="101"/>
      <c r="AG88" s="102">
        <f>IF(ISBLANK($AZ$35),"",$BY$47)</f>
      </c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4"/>
      <c r="AS88" s="114">
        <f>IF(ISBLANK($AZ$35),"",$BZ$47)</f>
      </c>
      <c r="AT88" s="115"/>
      <c r="AU88" s="116"/>
      <c r="AV88" s="101">
        <f>IF(ISBLANK($AZ$35),"",$CA$47)</f>
      </c>
      <c r="AW88" s="101"/>
      <c r="AX88" s="12" t="s">
        <v>16</v>
      </c>
      <c r="AY88" s="101">
        <f>IF(ISBLANK($AZ$35),"",$CC$47)</f>
      </c>
      <c r="AZ88" s="101"/>
      <c r="BA88" s="129">
        <f>IF(ISBLANK($AZ$35),"",$CD$47)</f>
      </c>
      <c r="BB88" s="130"/>
      <c r="BC88" s="131"/>
      <c r="BY88" s="59"/>
      <c r="BZ88" s="68"/>
      <c r="CA88" s="61"/>
      <c r="CB88" s="70"/>
      <c r="CC88" s="71"/>
      <c r="CD88" s="98"/>
      <c r="CE88" s="96"/>
      <c r="CF88" s="96"/>
      <c r="CG88" s="97"/>
      <c r="CH88" s="97"/>
      <c r="CI88" s="97"/>
      <c r="CJ88" s="97"/>
    </row>
    <row r="89" spans="2:88" ht="13.5" thickBot="1">
      <c r="B89" s="105" t="s">
        <v>30</v>
      </c>
      <c r="C89" s="106"/>
      <c r="D89" s="107">
        <f>IF(ISBLANK($AZ$34),"",$BY$40)</f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9"/>
      <c r="P89" s="110">
        <f>IF(ISBLANK($AZ$34),"",$BZ$40)</f>
      </c>
      <c r="Q89" s="111"/>
      <c r="R89" s="112"/>
      <c r="S89" s="113">
        <f>IF(ISBLANK($AZ$34),"",$CA$40)</f>
      </c>
      <c r="T89" s="113"/>
      <c r="U89" s="13" t="s">
        <v>16</v>
      </c>
      <c r="V89" s="113">
        <f>IF(ISBLANK($AZ$34),"",$CC$40)</f>
      </c>
      <c r="W89" s="113"/>
      <c r="X89" s="121">
        <f>IF(ISBLANK($AZ$34),"",$CD$40)</f>
      </c>
      <c r="Y89" s="122"/>
      <c r="Z89" s="123"/>
      <c r="AA89" s="4"/>
      <c r="AB89" s="4"/>
      <c r="AC89" s="4"/>
      <c r="AD89" s="4"/>
      <c r="AE89" s="105" t="s">
        <v>30</v>
      </c>
      <c r="AF89" s="106"/>
      <c r="AG89" s="107">
        <f>IF(ISBLANK($AZ$35),"",$BY$48)</f>
      </c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10">
        <f>IF(ISBLANK($AZ$35),"",$BZ$48)</f>
      </c>
      <c r="AT89" s="111"/>
      <c r="AU89" s="112"/>
      <c r="AV89" s="113">
        <f>IF(ISBLANK($AZ$35),"",$CA$48)</f>
      </c>
      <c r="AW89" s="113"/>
      <c r="AX89" s="13" t="s">
        <v>16</v>
      </c>
      <c r="AY89" s="113">
        <f>IF(ISBLANK($AZ$35),"",$CC$48)</f>
      </c>
      <c r="AZ89" s="113"/>
      <c r="BA89" s="121">
        <f>IF(ISBLANK($AZ$35),"",$CD$48)</f>
      </c>
      <c r="BB89" s="122"/>
      <c r="BC89" s="123"/>
      <c r="BY89" s="65"/>
      <c r="BZ89" s="59"/>
      <c r="CA89" s="192"/>
      <c r="CB89" s="192"/>
      <c r="CC89" s="192"/>
      <c r="CD89" s="66"/>
      <c r="CE89" s="96"/>
      <c r="CF89" s="96"/>
      <c r="CG89" s="97"/>
      <c r="CH89" s="97"/>
      <c r="CI89" s="97"/>
      <c r="CJ89" s="97"/>
    </row>
    <row r="90" spans="77:89" ht="12.75" customHeight="1" thickBot="1">
      <c r="BY90" s="59"/>
      <c r="BZ90" s="68"/>
      <c r="CA90" s="61"/>
      <c r="CB90" s="70"/>
      <c r="CC90" s="71"/>
      <c r="CD90" s="92"/>
      <c r="CE90" s="96"/>
      <c r="CF90" s="96"/>
      <c r="CG90" s="97"/>
      <c r="CH90" s="97"/>
      <c r="CI90" s="53">
        <f>IF(ISBLANK($AZ$66),"",IF(AND($BZ$90=$BZ$91,$CD$90=$CD$91,$CA$91=$CA$90),1,0))</f>
      </c>
      <c r="CJ90" s="53">
        <f>IF(ISBLANK($AZ$66),"",IF(AND($BZ$92=$BZ$91,$CD$92=$CD$91,$CA$91=$CA$92),1,0))</f>
      </c>
      <c r="CK90" s="53" t="e">
        <f>SUM(CI90+CJ90)</f>
        <v>#VALUE!</v>
      </c>
    </row>
    <row r="91" spans="16:88" ht="13.5" thickBot="1">
      <c r="P91" s="178" t="s">
        <v>85</v>
      </c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80"/>
      <c r="AD91" s="178" t="s">
        <v>20</v>
      </c>
      <c r="AE91" s="179"/>
      <c r="AF91" s="180"/>
      <c r="AG91" s="178" t="s">
        <v>82</v>
      </c>
      <c r="AH91" s="179"/>
      <c r="AI91" s="179"/>
      <c r="AJ91" s="179"/>
      <c r="AK91" s="180"/>
      <c r="AL91" s="178" t="s">
        <v>22</v>
      </c>
      <c r="AM91" s="179"/>
      <c r="AN91" s="180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58"/>
      <c r="BY91" s="59"/>
      <c r="BZ91" s="68"/>
      <c r="CA91" s="61"/>
      <c r="CB91" s="70"/>
      <c r="CC91" s="71"/>
      <c r="CD91" s="92"/>
      <c r="CE91" s="96"/>
      <c r="CF91" s="96"/>
      <c r="CG91" s="97"/>
      <c r="CH91" s="97"/>
      <c r="CI91" s="97"/>
      <c r="CJ91" s="97"/>
    </row>
    <row r="92" spans="16:88" ht="12.75">
      <c r="P92" s="124" t="s">
        <v>5</v>
      </c>
      <c r="Q92" s="125"/>
      <c r="R92" s="126">
        <f>IF(ISBLANK($AZ$36),"",$BY$51)</f>
      </c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7"/>
      <c r="AD92" s="124">
        <f>IF(ISBLANK($AZ$36),"",$BZ$51)</f>
      </c>
      <c r="AE92" s="125"/>
      <c r="AF92" s="128"/>
      <c r="AG92" s="124">
        <f>IF(ISBLANK($AZ$36),"",$CA$51)</f>
      </c>
      <c r="AH92" s="125"/>
      <c r="AI92" s="11" t="s">
        <v>16</v>
      </c>
      <c r="AJ92" s="125">
        <f>IF(ISBLANK($AZ$36),"",$CC$51)</f>
      </c>
      <c r="AK92" s="128"/>
      <c r="AL92" s="132">
        <f>IF(ISBLANK($AZ$36),"",$CD$51)</f>
      </c>
      <c r="AM92" s="133"/>
      <c r="AN92" s="134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58"/>
      <c r="BY92" s="59"/>
      <c r="BZ92" s="68"/>
      <c r="CA92" s="61"/>
      <c r="CB92" s="70"/>
      <c r="CC92" s="71"/>
      <c r="CD92" s="92"/>
      <c r="CE92" s="96"/>
      <c r="CF92" s="96"/>
      <c r="CG92" s="97"/>
      <c r="CH92" s="97"/>
      <c r="CI92" s="97"/>
      <c r="CJ92" s="97"/>
    </row>
    <row r="93" spans="16:88" ht="12.75">
      <c r="P93" s="100" t="s">
        <v>6</v>
      </c>
      <c r="Q93" s="101"/>
      <c r="R93" s="181">
        <f>IF(ISBLANK($AZ$36),"",$BY$52)</f>
      </c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2"/>
      <c r="AD93" s="100">
        <f>IF(ISBLANK($AZ$36),"",$BZ$52)</f>
      </c>
      <c r="AE93" s="101"/>
      <c r="AF93" s="117"/>
      <c r="AG93" s="100">
        <f>IF(ISBLANK($AZ$36),"",$CA$52)</f>
      </c>
      <c r="AH93" s="101"/>
      <c r="AI93" s="12" t="s">
        <v>16</v>
      </c>
      <c r="AJ93" s="101">
        <f>IF(ISBLANK($AZ$36),"",$CC$52)</f>
      </c>
      <c r="AK93" s="117"/>
      <c r="AL93" s="118">
        <f>IF(ISBLANK($AZ$36),"",$CD$52)</f>
      </c>
      <c r="AM93" s="119"/>
      <c r="AN93" s="120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58"/>
      <c r="BY93" s="59"/>
      <c r="BZ93" s="68"/>
      <c r="CA93" s="61"/>
      <c r="CB93" s="70"/>
      <c r="CC93" s="71"/>
      <c r="CD93" s="92"/>
      <c r="CE93" s="96"/>
      <c r="CF93" s="96"/>
      <c r="CG93" s="97"/>
      <c r="CH93" s="97"/>
      <c r="CI93" s="97"/>
      <c r="CJ93" s="97"/>
    </row>
    <row r="94" spans="16:88" ht="12.75">
      <c r="P94" s="100" t="s">
        <v>7</v>
      </c>
      <c r="Q94" s="101"/>
      <c r="R94" s="181">
        <f>IF(ISBLANK($AZ$36),"",$BY$53)</f>
      </c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2"/>
      <c r="AD94" s="100">
        <f>IF(ISBLANK($AZ$36),"",$BZ$53)</f>
      </c>
      <c r="AE94" s="101"/>
      <c r="AF94" s="117"/>
      <c r="AG94" s="100">
        <f>IF(ISBLANK($AZ$36),"",$CA$53)</f>
      </c>
      <c r="AH94" s="101"/>
      <c r="AI94" s="12" t="s">
        <v>16</v>
      </c>
      <c r="AJ94" s="101">
        <f>IF(ISBLANK($AZ$36),"",$CC$53)</f>
      </c>
      <c r="AK94" s="117"/>
      <c r="AL94" s="118">
        <f>IF(ISBLANK($AZ$36),"",$CD$53)</f>
      </c>
      <c r="AM94" s="119"/>
      <c r="AN94" s="1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58"/>
      <c r="BY94" s="96"/>
      <c r="BZ94" s="96"/>
      <c r="CA94" s="96"/>
      <c r="CB94" s="96"/>
      <c r="CC94" s="96"/>
      <c r="CD94" s="96"/>
      <c r="CE94" s="96"/>
      <c r="CF94" s="96"/>
      <c r="CG94" s="97"/>
      <c r="CH94" s="97"/>
      <c r="CI94" s="97"/>
      <c r="CJ94" s="97"/>
    </row>
    <row r="95" spans="16:88" ht="12.75">
      <c r="P95" s="100" t="s">
        <v>8</v>
      </c>
      <c r="Q95" s="101"/>
      <c r="R95" s="102">
        <f>IF(ISBLANK($AZ$36),"",$BY$54)</f>
      </c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4"/>
      <c r="AD95" s="114">
        <f>IF(ISBLANK($AZ$36),"",$BZ$54)</f>
      </c>
      <c r="AE95" s="115"/>
      <c r="AF95" s="116"/>
      <c r="AG95" s="101">
        <f>IF(ISBLANK($AZ$36),"",$CA$54)</f>
      </c>
      <c r="AH95" s="101"/>
      <c r="AI95" s="12" t="s">
        <v>16</v>
      </c>
      <c r="AJ95" s="101">
        <f>IF(ISBLANK($AZ$36),"",$CC$54)</f>
      </c>
      <c r="AK95" s="101"/>
      <c r="AL95" s="129">
        <f>IF(ISBLANK($AZ$36),"",$CD$54)</f>
      </c>
      <c r="AM95" s="130"/>
      <c r="AN95" s="13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58"/>
      <c r="BY95" s="65"/>
      <c r="BZ95" s="59"/>
      <c r="CA95" s="192"/>
      <c r="CB95" s="192"/>
      <c r="CC95" s="192"/>
      <c r="CD95" s="66"/>
      <c r="CE95" s="96"/>
      <c r="CF95" s="96"/>
      <c r="CG95" s="97"/>
      <c r="CH95" s="97"/>
      <c r="CI95" s="97"/>
      <c r="CJ95" s="97"/>
    </row>
    <row r="96" spans="16:89" ht="12.75">
      <c r="P96" s="100" t="s">
        <v>28</v>
      </c>
      <c r="Q96" s="101"/>
      <c r="R96" s="102">
        <f>IF(ISBLANK($AZ$36),"",$BY$55)</f>
      </c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4"/>
      <c r="AD96" s="114">
        <f>IF(ISBLANK($AZ$36),"",$BZ$55)</f>
      </c>
      <c r="AE96" s="115"/>
      <c r="AF96" s="116"/>
      <c r="AG96" s="101">
        <f>IF(ISBLANK($AZ$36),"",$CA$55)</f>
      </c>
      <c r="AH96" s="101"/>
      <c r="AI96" s="12" t="s">
        <v>16</v>
      </c>
      <c r="AJ96" s="101">
        <f>IF(ISBLANK($AZ$36),"",$CC$55)</f>
      </c>
      <c r="AK96" s="101"/>
      <c r="AL96" s="129">
        <f>IF(ISBLANK($AZ$36),"",$CD$55)</f>
      </c>
      <c r="AM96" s="130"/>
      <c r="AN96" s="13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58"/>
      <c r="BY96" s="59"/>
      <c r="BZ96" s="68"/>
      <c r="CA96" s="61"/>
      <c r="CB96" s="70"/>
      <c r="CC96" s="71"/>
      <c r="CD96" s="92"/>
      <c r="CE96" s="96"/>
      <c r="CF96" s="96"/>
      <c r="CG96" s="97"/>
      <c r="CH96" s="97"/>
      <c r="CI96" s="53">
        <f>IF(ISBLANK($AZ$66),"",IF(AND($BZ$96=$BZ$97,$CD$96=$CD$97,$CA$97=$CA$96),1,0))</f>
      </c>
      <c r="CJ96" s="53">
        <f>IF(ISBLANK($AZ$66),"",IF(AND($BZ$98=$BZ$97,$CD$98=$CD$97,$CA$97=$CA$98),1,0))</f>
      </c>
      <c r="CK96" s="53" t="e">
        <f>SUM(CI96+CJ96)</f>
        <v>#VALUE!</v>
      </c>
    </row>
    <row r="97" spans="16:88" ht="13.5" thickBot="1">
      <c r="P97" s="105" t="s">
        <v>30</v>
      </c>
      <c r="Q97" s="106"/>
      <c r="R97" s="107">
        <f>IF(ISBLANK($AZ$36),"",$BY$56)</f>
      </c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9"/>
      <c r="AD97" s="110">
        <f>IF(ISBLANK($AZ$36),"",$BZ$56)</f>
      </c>
      <c r="AE97" s="111"/>
      <c r="AF97" s="112"/>
      <c r="AG97" s="113">
        <f>IF(ISBLANK($AZ$36),"",$CA$56)</f>
      </c>
      <c r="AH97" s="113"/>
      <c r="AI97" s="13" t="s">
        <v>16</v>
      </c>
      <c r="AJ97" s="113">
        <f>IF(ISBLANK($AZ$36),"",$CC$56)</f>
      </c>
      <c r="AK97" s="113"/>
      <c r="AL97" s="121">
        <f>IF(ISBLANK($AZ$36),"",$CD$56)</f>
      </c>
      <c r="AM97" s="122"/>
      <c r="AN97" s="123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58"/>
      <c r="BY97" s="59"/>
      <c r="BZ97" s="68"/>
      <c r="CA97" s="61"/>
      <c r="CB97" s="70"/>
      <c r="CC97" s="71"/>
      <c r="CD97" s="92"/>
      <c r="CE97" s="96"/>
      <c r="CF97" s="96"/>
      <c r="CG97" s="97"/>
      <c r="CH97" s="97"/>
      <c r="CI97" s="97"/>
      <c r="CJ97" s="97"/>
    </row>
    <row r="98" spans="77:88" ht="12.75">
      <c r="BY98" s="59"/>
      <c r="BZ98" s="68"/>
      <c r="CA98" s="61"/>
      <c r="CB98" s="70"/>
      <c r="CC98" s="71"/>
      <c r="CD98" s="92"/>
      <c r="CE98" s="96"/>
      <c r="CF98" s="96"/>
      <c r="CG98" s="97"/>
      <c r="CH98" s="97"/>
      <c r="CI98" s="97"/>
      <c r="CJ98" s="97"/>
    </row>
    <row r="99" ht="13.5" thickBot="1"/>
    <row r="100" spans="2:55" ht="16.5" thickBot="1">
      <c r="B100" s="199" t="s">
        <v>80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1"/>
      <c r="AE100" s="199" t="s">
        <v>92</v>
      </c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1"/>
    </row>
    <row r="101" spans="2:55" ht="15">
      <c r="B101" s="186" t="s">
        <v>5</v>
      </c>
      <c r="C101" s="187"/>
      <c r="D101" s="185" t="s">
        <v>61</v>
      </c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8"/>
      <c r="Z101" s="189"/>
      <c r="AE101" s="186" t="s">
        <v>5</v>
      </c>
      <c r="AF101" s="187"/>
      <c r="AG101" s="185" t="s">
        <v>67</v>
      </c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8"/>
      <c r="BC101" s="189"/>
    </row>
    <row r="102" spans="2:55" ht="15">
      <c r="B102" s="186" t="s">
        <v>6</v>
      </c>
      <c r="C102" s="187"/>
      <c r="D102" s="185" t="s">
        <v>62</v>
      </c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8"/>
      <c r="Z102" s="189"/>
      <c r="AE102" s="186" t="s">
        <v>6</v>
      </c>
      <c r="AF102" s="187"/>
      <c r="AG102" s="185" t="s">
        <v>68</v>
      </c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8"/>
      <c r="BC102" s="189"/>
    </row>
    <row r="103" spans="2:55" ht="15">
      <c r="B103" s="186" t="s">
        <v>7</v>
      </c>
      <c r="C103" s="187"/>
      <c r="D103" s="185" t="s">
        <v>63</v>
      </c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8"/>
      <c r="Z103" s="189"/>
      <c r="AE103" s="186" t="s">
        <v>7</v>
      </c>
      <c r="AF103" s="187"/>
      <c r="AG103" s="185" t="s">
        <v>69</v>
      </c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8"/>
      <c r="BC103" s="189"/>
    </row>
    <row r="104" spans="2:55" ht="15">
      <c r="B104" s="186" t="s">
        <v>8</v>
      </c>
      <c r="C104" s="187"/>
      <c r="D104" s="185" t="s">
        <v>64</v>
      </c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8"/>
      <c r="Z104" s="189"/>
      <c r="AE104" s="186" t="s">
        <v>8</v>
      </c>
      <c r="AF104" s="187"/>
      <c r="AG104" s="185" t="s">
        <v>70</v>
      </c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8"/>
      <c r="BC104" s="189"/>
    </row>
    <row r="105" spans="2:55" ht="15">
      <c r="B105" s="186" t="s">
        <v>28</v>
      </c>
      <c r="C105" s="187"/>
      <c r="D105" s="185" t="s">
        <v>65</v>
      </c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8"/>
      <c r="Z105" s="189"/>
      <c r="AE105" s="186" t="s">
        <v>28</v>
      </c>
      <c r="AF105" s="187"/>
      <c r="AG105" s="185" t="s">
        <v>71</v>
      </c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8"/>
      <c r="BC105" s="189"/>
    </row>
    <row r="106" spans="2:55" ht="15.75" thickBot="1">
      <c r="B106" s="190" t="s">
        <v>30</v>
      </c>
      <c r="C106" s="191"/>
      <c r="D106" s="198" t="s">
        <v>66</v>
      </c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83"/>
      <c r="Z106" s="184"/>
      <c r="AE106" s="190" t="s">
        <v>30</v>
      </c>
      <c r="AF106" s="191"/>
      <c r="AG106" s="198" t="s">
        <v>72</v>
      </c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83"/>
      <c r="BC106" s="184"/>
    </row>
    <row r="107" ht="13.5" thickBot="1"/>
    <row r="108" spans="16:40" ht="16.5" thickBot="1">
      <c r="P108" s="199" t="s">
        <v>93</v>
      </c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1"/>
    </row>
    <row r="109" spans="16:40" ht="15">
      <c r="P109" s="186" t="s">
        <v>5</v>
      </c>
      <c r="Q109" s="187"/>
      <c r="R109" s="185" t="s">
        <v>73</v>
      </c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8"/>
      <c r="AN109" s="189"/>
    </row>
    <row r="110" spans="16:40" ht="15">
      <c r="P110" s="186" t="s">
        <v>6</v>
      </c>
      <c r="Q110" s="187"/>
      <c r="R110" s="185" t="s">
        <v>74</v>
      </c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8"/>
      <c r="AN110" s="189"/>
    </row>
    <row r="111" spans="16:40" ht="15">
      <c r="P111" s="186" t="s">
        <v>7</v>
      </c>
      <c r="Q111" s="187"/>
      <c r="R111" s="185" t="s">
        <v>75</v>
      </c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8"/>
      <c r="AN111" s="189"/>
    </row>
    <row r="112" spans="16:40" ht="15">
      <c r="P112" s="186" t="s">
        <v>8</v>
      </c>
      <c r="Q112" s="187"/>
      <c r="R112" s="185" t="s">
        <v>76</v>
      </c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8"/>
      <c r="AN112" s="189"/>
    </row>
    <row r="113" spans="16:40" ht="15">
      <c r="P113" s="186" t="s">
        <v>28</v>
      </c>
      <c r="Q113" s="187"/>
      <c r="R113" s="185" t="s">
        <v>77</v>
      </c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8"/>
      <c r="AN113" s="189"/>
    </row>
    <row r="114" spans="16:40" ht="15.75" thickBot="1">
      <c r="P114" s="190" t="s">
        <v>30</v>
      </c>
      <c r="Q114" s="191"/>
      <c r="R114" s="198" t="s">
        <v>78</v>
      </c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83"/>
      <c r="AN114" s="184"/>
    </row>
    <row r="116" spans="2:14" ht="12.75">
      <c r="B116" s="1" t="s">
        <v>99</v>
      </c>
      <c r="N116" s="16"/>
    </row>
    <row r="117" ht="13.5" thickBot="1"/>
    <row r="118" spans="1:75" ht="13.5" thickBot="1">
      <c r="A118" s="4"/>
      <c r="B118" s="213" t="s">
        <v>11</v>
      </c>
      <c r="C118" s="214"/>
      <c r="D118" s="196" t="s">
        <v>100</v>
      </c>
      <c r="E118" s="179"/>
      <c r="F118" s="197"/>
      <c r="G118" s="196" t="s">
        <v>12</v>
      </c>
      <c r="H118" s="179"/>
      <c r="I118" s="197"/>
      <c r="J118" s="196" t="s">
        <v>90</v>
      </c>
      <c r="K118" s="179"/>
      <c r="L118" s="179"/>
      <c r="M118" s="179"/>
      <c r="N118" s="197"/>
      <c r="O118" s="196" t="s">
        <v>88</v>
      </c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97"/>
      <c r="AW118" s="196" t="s">
        <v>82</v>
      </c>
      <c r="AX118" s="179"/>
      <c r="AY118" s="179"/>
      <c r="AZ118" s="179"/>
      <c r="BA118" s="197"/>
      <c r="BB118" s="210"/>
      <c r="BC118" s="211"/>
      <c r="BD118" s="44"/>
      <c r="BE118" s="59"/>
      <c r="BF118" s="90" t="s">
        <v>23</v>
      </c>
      <c r="BG118" s="91"/>
      <c r="BH118" s="91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60"/>
      <c r="BW118" s="60"/>
    </row>
    <row r="119" spans="1:75" ht="12.75">
      <c r="A119" s="5"/>
      <c r="B119" s="137">
        <v>1</v>
      </c>
      <c r="C119" s="138"/>
      <c r="D119" s="138">
        <v>1</v>
      </c>
      <c r="E119" s="138"/>
      <c r="F119" s="138"/>
      <c r="G119" s="138" t="s">
        <v>13</v>
      </c>
      <c r="H119" s="138"/>
      <c r="I119" s="138"/>
      <c r="J119" s="169">
        <v>0.6875</v>
      </c>
      <c r="K119" s="169"/>
      <c r="L119" s="169"/>
      <c r="M119" s="169"/>
      <c r="N119" s="170"/>
      <c r="O119" s="147" t="str">
        <f>D101</f>
        <v>1A</v>
      </c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5" t="s">
        <v>17</v>
      </c>
      <c r="AF119" s="148" t="str">
        <f>D102</f>
        <v>1B</v>
      </c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9"/>
      <c r="AW119" s="159"/>
      <c r="AX119" s="167"/>
      <c r="AY119" s="15" t="s">
        <v>16</v>
      </c>
      <c r="AZ119" s="167"/>
      <c r="BA119" s="168"/>
      <c r="BB119" s="159"/>
      <c r="BC119" s="160"/>
      <c r="BD119" s="47"/>
      <c r="BE119" s="68" t="str">
        <f>IF(ISBLANK(AZ119),"0",IF(AW119&gt;AZ119,3,IF(AW119=AZ119,1,0)))</f>
        <v>0</v>
      </c>
      <c r="BF119" s="69" t="s">
        <v>16</v>
      </c>
      <c r="BG119" s="68" t="str">
        <f>IF(ISBLANK(AJ119),"0",IF(AJ119&gt;AG119,3,IF(AJ119=AG119,1,0)))</f>
        <v>0</v>
      </c>
      <c r="BH119" s="67" t="str">
        <f>IF(ISBLANK(AZ119),"0",IF(AZ119&gt;AW119,3,IF(AZ119=AW119,1,0)))</f>
        <v>0</v>
      </c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 t="s">
        <v>16</v>
      </c>
      <c r="BV119" s="68" t="str">
        <f>IF(ISBLANK(AZ119),"0",IF(AZ119&gt;AW119,3,IF(AZ119=AW119,1,0)))</f>
        <v>0</v>
      </c>
      <c r="BW119" s="60"/>
    </row>
    <row r="120" spans="1:75" ht="12.75">
      <c r="A120" s="4"/>
      <c r="B120" s="139">
        <v>2</v>
      </c>
      <c r="C120" s="140"/>
      <c r="D120" s="140">
        <v>2</v>
      </c>
      <c r="E120" s="140"/>
      <c r="F120" s="140"/>
      <c r="G120" s="140" t="s">
        <v>19</v>
      </c>
      <c r="H120" s="140"/>
      <c r="I120" s="140"/>
      <c r="J120" s="150">
        <f>J119</f>
        <v>0.6875</v>
      </c>
      <c r="K120" s="150"/>
      <c r="L120" s="150"/>
      <c r="M120" s="150"/>
      <c r="N120" s="151"/>
      <c r="O120" s="193" t="str">
        <f>AG101</f>
        <v>3A</v>
      </c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8" t="s">
        <v>17</v>
      </c>
      <c r="AF120" s="161" t="str">
        <f>AG102</f>
        <v>3B</v>
      </c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2"/>
      <c r="AW120" s="163"/>
      <c r="AX120" s="164"/>
      <c r="AY120" s="8" t="s">
        <v>16</v>
      </c>
      <c r="AZ120" s="164"/>
      <c r="BA120" s="165"/>
      <c r="BB120" s="163"/>
      <c r="BC120" s="166"/>
      <c r="BD120" s="44"/>
      <c r="BE120" s="68" t="str">
        <f aca="true" t="shared" si="19" ref="BE120:BE138">IF(ISBLANK(AZ120),"0",IF(AW120&gt;AZ120,3,IF(AW120=AZ120,1,0)))</f>
        <v>0</v>
      </c>
      <c r="BF120" s="60" t="s">
        <v>16</v>
      </c>
      <c r="BG120" s="68" t="str">
        <f>IF(ISBLANK(AJ120),"0",IF(AJ120&gt;AG120,3,IF(AJ120=AG120,1,0)))</f>
        <v>0</v>
      </c>
      <c r="BH120" s="67" t="str">
        <f aca="true" t="shared" si="20" ref="BH120:BH138">IF(ISBLANK(AZ120),"0",IF(AZ120&gt;AW120,3,IF(AZ120=AW120,1,0)))</f>
        <v>0</v>
      </c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 t="s">
        <v>16</v>
      </c>
      <c r="BV120" s="68" t="str">
        <f aca="true" t="shared" si="21" ref="BV120:BV138">IF(ISBLANK(AZ120),"0",IF(AZ120&gt;AW120,3,IF(AZ120=AW120,1,0)))</f>
        <v>0</v>
      </c>
      <c r="BW120" s="60"/>
    </row>
    <row r="121" spans="1:75" ht="13.5" thickBot="1">
      <c r="A121" s="4"/>
      <c r="B121" s="141">
        <v>3</v>
      </c>
      <c r="C121" s="142"/>
      <c r="D121" s="142">
        <v>3</v>
      </c>
      <c r="E121" s="142"/>
      <c r="F121" s="142"/>
      <c r="G121" s="142" t="s">
        <v>26</v>
      </c>
      <c r="H121" s="142"/>
      <c r="I121" s="142"/>
      <c r="J121" s="194">
        <f>J120</f>
        <v>0.6875</v>
      </c>
      <c r="K121" s="194"/>
      <c r="L121" s="194"/>
      <c r="M121" s="194"/>
      <c r="N121" s="195"/>
      <c r="O121" s="177" t="str">
        <f>R109</f>
        <v>5A</v>
      </c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22" t="s">
        <v>17</v>
      </c>
      <c r="AF121" s="171" t="str">
        <f>R110</f>
        <v>5B</v>
      </c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2"/>
      <c r="AW121" s="173"/>
      <c r="AX121" s="175"/>
      <c r="AY121" s="22" t="s">
        <v>16</v>
      </c>
      <c r="AZ121" s="175"/>
      <c r="BA121" s="176"/>
      <c r="BB121" s="173"/>
      <c r="BC121" s="174"/>
      <c r="BD121" s="44"/>
      <c r="BE121" s="68" t="str">
        <f t="shared" si="19"/>
        <v>0</v>
      </c>
      <c r="BF121" s="67" t="str">
        <f aca="true" t="shared" si="22" ref="BF121:BF138">IF(ISBLANK(AW121),"0",IF(AW121&gt;AZ121,3,IF(AW121=AZ121,1,0)))</f>
        <v>0</v>
      </c>
      <c r="BG121" s="67" t="s">
        <v>16</v>
      </c>
      <c r="BH121" s="67" t="str">
        <f t="shared" si="20"/>
        <v>0</v>
      </c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 t="s">
        <v>16</v>
      </c>
      <c r="BV121" s="68" t="str">
        <f t="shared" si="21"/>
        <v>0</v>
      </c>
      <c r="BW121" s="60"/>
    </row>
    <row r="122" spans="1:75" ht="12.75">
      <c r="A122" s="4"/>
      <c r="B122" s="137">
        <v>4</v>
      </c>
      <c r="C122" s="138"/>
      <c r="D122" s="138">
        <v>1</v>
      </c>
      <c r="E122" s="138"/>
      <c r="F122" s="138"/>
      <c r="G122" s="138" t="s">
        <v>13</v>
      </c>
      <c r="H122" s="138"/>
      <c r="I122" s="138"/>
      <c r="J122" s="169">
        <f>J121+$U$10*$X$10+$AL$10</f>
        <v>0.704861111111111</v>
      </c>
      <c r="K122" s="169"/>
      <c r="L122" s="169"/>
      <c r="M122" s="169"/>
      <c r="N122" s="170"/>
      <c r="O122" s="147" t="str">
        <f>D103</f>
        <v>1C</v>
      </c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5" t="s">
        <v>17</v>
      </c>
      <c r="AF122" s="148" t="str">
        <f>D104</f>
        <v>2A</v>
      </c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9"/>
      <c r="AW122" s="159"/>
      <c r="AX122" s="167"/>
      <c r="AY122" s="15" t="s">
        <v>16</v>
      </c>
      <c r="AZ122" s="167"/>
      <c r="BA122" s="168"/>
      <c r="BB122" s="159"/>
      <c r="BC122" s="160"/>
      <c r="BD122" s="44"/>
      <c r="BE122" s="68" t="str">
        <f t="shared" si="19"/>
        <v>0</v>
      </c>
      <c r="BF122" s="67" t="str">
        <f t="shared" si="22"/>
        <v>0</v>
      </c>
      <c r="BG122" s="67" t="s">
        <v>16</v>
      </c>
      <c r="BH122" s="67" t="str">
        <f t="shared" si="20"/>
        <v>0</v>
      </c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 t="s">
        <v>16</v>
      </c>
      <c r="BV122" s="68" t="str">
        <f t="shared" si="21"/>
        <v>0</v>
      </c>
      <c r="BW122" s="60"/>
    </row>
    <row r="123" spans="1:75" ht="12.75">
      <c r="A123" s="4"/>
      <c r="B123" s="139">
        <v>5</v>
      </c>
      <c r="C123" s="140"/>
      <c r="D123" s="140">
        <v>2</v>
      </c>
      <c r="E123" s="140"/>
      <c r="F123" s="140"/>
      <c r="G123" s="140" t="s">
        <v>19</v>
      </c>
      <c r="H123" s="140"/>
      <c r="I123" s="140"/>
      <c r="J123" s="150">
        <f>J122</f>
        <v>0.704861111111111</v>
      </c>
      <c r="K123" s="150"/>
      <c r="L123" s="150"/>
      <c r="M123" s="150"/>
      <c r="N123" s="151"/>
      <c r="O123" s="193" t="str">
        <f>AG103</f>
        <v>3C</v>
      </c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8" t="s">
        <v>17</v>
      </c>
      <c r="AF123" s="161" t="str">
        <f>AG104</f>
        <v>4A</v>
      </c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2"/>
      <c r="AW123" s="163"/>
      <c r="AX123" s="164"/>
      <c r="AY123" s="8" t="s">
        <v>16</v>
      </c>
      <c r="AZ123" s="164"/>
      <c r="BA123" s="165"/>
      <c r="BB123" s="163"/>
      <c r="BC123" s="166"/>
      <c r="BD123" s="44"/>
      <c r="BE123" s="68" t="str">
        <f t="shared" si="19"/>
        <v>0</v>
      </c>
      <c r="BF123" s="67" t="str">
        <f t="shared" si="22"/>
        <v>0</v>
      </c>
      <c r="BG123" s="67" t="s">
        <v>16</v>
      </c>
      <c r="BH123" s="67" t="str">
        <f t="shared" si="20"/>
        <v>0</v>
      </c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 t="s">
        <v>16</v>
      </c>
      <c r="BV123" s="68" t="str">
        <f t="shared" si="21"/>
        <v>0</v>
      </c>
      <c r="BW123" s="60"/>
    </row>
    <row r="124" spans="1:75" ht="13.5" thickBot="1">
      <c r="A124" s="4"/>
      <c r="B124" s="141">
        <v>6</v>
      </c>
      <c r="C124" s="142"/>
      <c r="D124" s="142">
        <v>3</v>
      </c>
      <c r="E124" s="142"/>
      <c r="F124" s="142"/>
      <c r="G124" s="142" t="s">
        <v>26</v>
      </c>
      <c r="H124" s="142"/>
      <c r="I124" s="142"/>
      <c r="J124" s="194">
        <f>J123</f>
        <v>0.704861111111111</v>
      </c>
      <c r="K124" s="194"/>
      <c r="L124" s="194"/>
      <c r="M124" s="194"/>
      <c r="N124" s="195"/>
      <c r="O124" s="177" t="str">
        <f>R111</f>
        <v>5C</v>
      </c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22" t="s">
        <v>17</v>
      </c>
      <c r="AF124" s="171" t="str">
        <f>R112</f>
        <v>6A</v>
      </c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2"/>
      <c r="AW124" s="173"/>
      <c r="AX124" s="175"/>
      <c r="AY124" s="22" t="s">
        <v>16</v>
      </c>
      <c r="AZ124" s="175"/>
      <c r="BA124" s="176"/>
      <c r="BB124" s="173"/>
      <c r="BC124" s="174"/>
      <c r="BD124" s="44"/>
      <c r="BE124" s="68" t="str">
        <f t="shared" si="19"/>
        <v>0</v>
      </c>
      <c r="BF124" s="67" t="str">
        <f t="shared" si="22"/>
        <v>0</v>
      </c>
      <c r="BG124" s="67" t="s">
        <v>16</v>
      </c>
      <c r="BH124" s="67" t="str">
        <f t="shared" si="20"/>
        <v>0</v>
      </c>
      <c r="BI124" s="59"/>
      <c r="BJ124" s="59"/>
      <c r="BT124" s="59"/>
      <c r="BU124" s="59" t="s">
        <v>16</v>
      </c>
      <c r="BV124" s="68" t="str">
        <f t="shared" si="21"/>
        <v>0</v>
      </c>
      <c r="BW124" s="60"/>
    </row>
    <row r="125" spans="1:75" ht="12.75">
      <c r="A125" s="4"/>
      <c r="B125" s="137">
        <v>7</v>
      </c>
      <c r="C125" s="138"/>
      <c r="D125" s="138">
        <v>1</v>
      </c>
      <c r="E125" s="138"/>
      <c r="F125" s="138"/>
      <c r="G125" s="138" t="s">
        <v>13</v>
      </c>
      <c r="H125" s="138"/>
      <c r="I125" s="138"/>
      <c r="J125" s="169">
        <f>J124+$U$10*$X$10+$AL$10</f>
        <v>0.7222222222222221</v>
      </c>
      <c r="K125" s="169"/>
      <c r="L125" s="169"/>
      <c r="M125" s="169"/>
      <c r="N125" s="170"/>
      <c r="O125" s="147" t="str">
        <f>D105</f>
        <v>2B</v>
      </c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5" t="s">
        <v>17</v>
      </c>
      <c r="AF125" s="148" t="str">
        <f>D106</f>
        <v>2C</v>
      </c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9"/>
      <c r="AW125" s="159"/>
      <c r="AX125" s="167"/>
      <c r="AY125" s="15" t="s">
        <v>16</v>
      </c>
      <c r="AZ125" s="167"/>
      <c r="BA125" s="168"/>
      <c r="BB125" s="159"/>
      <c r="BC125" s="160"/>
      <c r="BD125" s="93"/>
      <c r="BE125" s="68" t="str">
        <f t="shared" si="19"/>
        <v>0</v>
      </c>
      <c r="BF125" s="67" t="str">
        <f t="shared" si="22"/>
        <v>0</v>
      </c>
      <c r="BG125" s="67" t="s">
        <v>16</v>
      </c>
      <c r="BH125" s="67" t="str">
        <f t="shared" si="20"/>
        <v>0</v>
      </c>
      <c r="BI125" s="59"/>
      <c r="BJ125" s="59"/>
      <c r="BK125" s="74"/>
      <c r="BL125" s="74"/>
      <c r="BM125" s="75" t="str">
        <f>$D$17</f>
        <v>A2 FC Bate ( BLR )</v>
      </c>
      <c r="BN125" s="76">
        <f>SUM($BH$34+$BF$39+$BH$46+$BF$51)</f>
        <v>0</v>
      </c>
      <c r="BO125" s="76">
        <f>SUM($AZ$34+$AW$39+$AZ$46+$AW$51)</f>
        <v>0</v>
      </c>
      <c r="BP125" s="77" t="s">
        <v>16</v>
      </c>
      <c r="BQ125" s="76">
        <f>SUM($AW$34+$AZ$39+$AW$46+$AZ$51)</f>
        <v>0</v>
      </c>
      <c r="BR125" s="78">
        <f>SUM(BO125-BQ125)</f>
        <v>0</v>
      </c>
      <c r="BS125" s="59"/>
      <c r="BT125" s="59"/>
      <c r="BU125" s="59" t="s">
        <v>16</v>
      </c>
      <c r="BV125" s="68" t="str">
        <f t="shared" si="21"/>
        <v>0</v>
      </c>
      <c r="BW125" s="60"/>
    </row>
    <row r="126" spans="1:75" ht="12.75">
      <c r="A126" s="4"/>
      <c r="B126" s="139">
        <v>8</v>
      </c>
      <c r="C126" s="140"/>
      <c r="D126" s="140">
        <v>2</v>
      </c>
      <c r="E126" s="140"/>
      <c r="F126" s="140"/>
      <c r="G126" s="140" t="s">
        <v>19</v>
      </c>
      <c r="H126" s="140"/>
      <c r="I126" s="140"/>
      <c r="J126" s="150">
        <f>J125</f>
        <v>0.7222222222222221</v>
      </c>
      <c r="K126" s="150"/>
      <c r="L126" s="150"/>
      <c r="M126" s="150"/>
      <c r="N126" s="151"/>
      <c r="O126" s="193" t="str">
        <f>AG105</f>
        <v>4B</v>
      </c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8" t="s">
        <v>17</v>
      </c>
      <c r="AF126" s="161" t="str">
        <f>AG106</f>
        <v>4C</v>
      </c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2"/>
      <c r="AW126" s="163"/>
      <c r="AX126" s="164"/>
      <c r="AY126" s="8" t="s">
        <v>16</v>
      </c>
      <c r="AZ126" s="164"/>
      <c r="BA126" s="165"/>
      <c r="BB126" s="163"/>
      <c r="BC126" s="166"/>
      <c r="BD126" s="93"/>
      <c r="BE126" s="68" t="str">
        <f t="shared" si="19"/>
        <v>0</v>
      </c>
      <c r="BF126" s="67" t="str">
        <f t="shared" si="22"/>
        <v>0</v>
      </c>
      <c r="BG126" s="67" t="s">
        <v>16</v>
      </c>
      <c r="BH126" s="67" t="str">
        <f t="shared" si="20"/>
        <v>0</v>
      </c>
      <c r="BI126" s="59"/>
      <c r="BJ126" s="59"/>
      <c r="BK126" s="74"/>
      <c r="BL126" s="74"/>
      <c r="BM126" s="75">
        <f>$D$22</f>
        <v>0</v>
      </c>
      <c r="BN126" s="76">
        <f>SUM($BF$38+$BH$42+$BF$47+$BH$51)</f>
        <v>0</v>
      </c>
      <c r="BO126" s="76">
        <f>SUM($AW$38+$AZ$42+$AW$47+$AZ$51)</f>
        <v>0</v>
      </c>
      <c r="BP126" s="77" t="s">
        <v>16</v>
      </c>
      <c r="BQ126" s="76">
        <f>SUM($AZ$38+$AW$42+$AZ$47+$AW$51)</f>
        <v>0</v>
      </c>
      <c r="BR126" s="78">
        <f>SUM(BO126-BQ126)</f>
        <v>0</v>
      </c>
      <c r="BS126" s="59"/>
      <c r="BT126" s="59"/>
      <c r="BU126" s="59" t="s">
        <v>16</v>
      </c>
      <c r="BV126" s="68" t="str">
        <f t="shared" si="21"/>
        <v>0</v>
      </c>
      <c r="BW126" s="60"/>
    </row>
    <row r="127" spans="1:75" ht="13.5" thickBot="1">
      <c r="A127" s="4"/>
      <c r="B127" s="141">
        <v>9</v>
      </c>
      <c r="C127" s="142"/>
      <c r="D127" s="142">
        <v>3</v>
      </c>
      <c r="E127" s="142"/>
      <c r="F127" s="142"/>
      <c r="G127" s="142" t="s">
        <v>26</v>
      </c>
      <c r="H127" s="142"/>
      <c r="I127" s="142"/>
      <c r="J127" s="194">
        <f>J126</f>
        <v>0.7222222222222221</v>
      </c>
      <c r="K127" s="194"/>
      <c r="L127" s="194"/>
      <c r="M127" s="194"/>
      <c r="N127" s="195"/>
      <c r="O127" s="177" t="str">
        <f>R113</f>
        <v>6B</v>
      </c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22" t="s">
        <v>17</v>
      </c>
      <c r="AF127" s="171" t="str">
        <f>R114</f>
        <v>6C</v>
      </c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2"/>
      <c r="AW127" s="173"/>
      <c r="AX127" s="175"/>
      <c r="AY127" s="22" t="s">
        <v>16</v>
      </c>
      <c r="AZ127" s="175"/>
      <c r="BA127" s="176"/>
      <c r="BB127" s="173"/>
      <c r="BC127" s="174"/>
      <c r="BD127" s="93"/>
      <c r="BE127" s="68" t="str">
        <f t="shared" si="19"/>
        <v>0</v>
      </c>
      <c r="BF127" s="67" t="str">
        <f t="shared" si="22"/>
        <v>0</v>
      </c>
      <c r="BG127" s="67" t="s">
        <v>16</v>
      </c>
      <c r="BH127" s="67" t="str">
        <f t="shared" si="20"/>
        <v>0</v>
      </c>
      <c r="BI127" s="59"/>
      <c r="BJ127" s="59"/>
      <c r="BK127" s="74"/>
      <c r="BL127" s="74"/>
      <c r="BM127" s="75" t="str">
        <f>$D$21</f>
        <v>A6 Rīga FC/ŠFS ( LAT )</v>
      </c>
      <c r="BN127" s="76" t="e">
        <f>SUM($BF$35+$BH$39+$BF$43+$BH$47)</f>
        <v>#VALUE!</v>
      </c>
      <c r="BO127" s="76">
        <f>SUM($AW$35+$AZ$39+$AW$43+$AZ$47)</f>
        <v>0</v>
      </c>
      <c r="BP127" s="77" t="s">
        <v>16</v>
      </c>
      <c r="BQ127" s="76">
        <f>SUM($AZ$35+$AW$39+$AZ$43+$AW$47)</f>
        <v>0</v>
      </c>
      <c r="BR127" s="78">
        <f>SUM(BO127-BQ127)</f>
        <v>0</v>
      </c>
      <c r="BS127" s="59"/>
      <c r="BT127" s="59"/>
      <c r="BU127" s="59" t="s">
        <v>16</v>
      </c>
      <c r="BV127" s="68" t="str">
        <f t="shared" si="21"/>
        <v>0</v>
      </c>
      <c r="BW127" s="60"/>
    </row>
    <row r="128" spans="1:75" ht="12.75">
      <c r="A128" s="4"/>
      <c r="B128" s="137">
        <v>10</v>
      </c>
      <c r="C128" s="138"/>
      <c r="D128" s="138">
        <v>1</v>
      </c>
      <c r="E128" s="138"/>
      <c r="F128" s="138"/>
      <c r="G128" s="138" t="s">
        <v>13</v>
      </c>
      <c r="H128" s="138"/>
      <c r="I128" s="138"/>
      <c r="J128" s="169">
        <v>0.375</v>
      </c>
      <c r="K128" s="169"/>
      <c r="L128" s="169"/>
      <c r="M128" s="169"/>
      <c r="N128" s="170"/>
      <c r="O128" s="147" t="str">
        <f>D101</f>
        <v>1A</v>
      </c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5" t="s">
        <v>17</v>
      </c>
      <c r="AF128" s="148" t="str">
        <f>D103</f>
        <v>1C</v>
      </c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9"/>
      <c r="AW128" s="159"/>
      <c r="AX128" s="167"/>
      <c r="AY128" s="15" t="s">
        <v>16</v>
      </c>
      <c r="AZ128" s="167"/>
      <c r="BA128" s="168"/>
      <c r="BB128" s="159"/>
      <c r="BC128" s="160"/>
      <c r="BD128" s="93"/>
      <c r="BE128" s="68" t="str">
        <f t="shared" si="19"/>
        <v>0</v>
      </c>
      <c r="BF128" s="67" t="str">
        <f t="shared" si="22"/>
        <v>0</v>
      </c>
      <c r="BG128" s="67" t="s">
        <v>16</v>
      </c>
      <c r="BH128" s="67" t="str">
        <f t="shared" si="20"/>
        <v>0</v>
      </c>
      <c r="BI128" s="59"/>
      <c r="BJ128" s="59"/>
      <c r="BK128" s="74"/>
      <c r="BL128" s="74"/>
      <c r="BM128" s="75" t="str">
        <f>$D$18</f>
        <v>A3 KaPa United ( FIN )</v>
      </c>
      <c r="BN128" s="76">
        <f>SUM($BH$35+$BF$42+$BF$46+$BH$50)</f>
        <v>0</v>
      </c>
      <c r="BO128" s="76">
        <f>SUM($AZ$35+$AW$42+$AW$46+$AZ$50)</f>
        <v>0</v>
      </c>
      <c r="BP128" s="77" t="s">
        <v>16</v>
      </c>
      <c r="BQ128" s="76">
        <f>SUM($AW$35+$AZ$42+$AZ$46+$AW$50)</f>
        <v>0</v>
      </c>
      <c r="BR128" s="78">
        <f>SUM(BO128-BQ128)</f>
        <v>0</v>
      </c>
      <c r="BS128" s="59"/>
      <c r="BT128" s="59"/>
      <c r="BU128" s="59" t="s">
        <v>16</v>
      </c>
      <c r="BV128" s="68" t="str">
        <f t="shared" si="21"/>
        <v>0</v>
      </c>
      <c r="BW128" s="60"/>
    </row>
    <row r="129" spans="1:75" ht="12.75">
      <c r="A129" s="4"/>
      <c r="B129" s="139">
        <v>11</v>
      </c>
      <c r="C129" s="140"/>
      <c r="D129" s="140">
        <v>2</v>
      </c>
      <c r="E129" s="140"/>
      <c r="F129" s="140"/>
      <c r="G129" s="140" t="s">
        <v>19</v>
      </c>
      <c r="H129" s="140"/>
      <c r="I129" s="140"/>
      <c r="J129" s="150">
        <f>J128</f>
        <v>0.375</v>
      </c>
      <c r="K129" s="150"/>
      <c r="L129" s="150"/>
      <c r="M129" s="150"/>
      <c r="N129" s="151"/>
      <c r="O129" s="193" t="str">
        <f>AG101</f>
        <v>3A</v>
      </c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8" t="s">
        <v>17</v>
      </c>
      <c r="AF129" s="161" t="str">
        <f>AG103</f>
        <v>3C</v>
      </c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2"/>
      <c r="AW129" s="163"/>
      <c r="AX129" s="164"/>
      <c r="AY129" s="8" t="s">
        <v>16</v>
      </c>
      <c r="AZ129" s="164"/>
      <c r="BA129" s="165"/>
      <c r="BB129" s="163"/>
      <c r="BC129" s="166"/>
      <c r="BD129" s="93"/>
      <c r="BE129" s="68" t="str">
        <f t="shared" si="19"/>
        <v>0</v>
      </c>
      <c r="BF129" s="67" t="str">
        <f t="shared" si="22"/>
        <v>0</v>
      </c>
      <c r="BG129" s="67" t="s">
        <v>16</v>
      </c>
      <c r="BH129" s="67" t="str">
        <f t="shared" si="20"/>
        <v>0</v>
      </c>
      <c r="BI129" s="59"/>
      <c r="BJ129" s="59"/>
      <c r="BK129" s="74"/>
      <c r="BL129" s="74"/>
      <c r="BM129" s="79" t="str">
        <f>$D$16</f>
        <v>A1 Liverpool FC ( ENG )</v>
      </c>
      <c r="BN129" s="76" t="e">
        <f>SUM($BF$34+$BH$38+$BH$43+$BF$50)</f>
        <v>#VALUE!</v>
      </c>
      <c r="BO129" s="76">
        <f>SUM($AW$34+$AZ$38+$AZ$43+$AW$50)</f>
        <v>0</v>
      </c>
      <c r="BP129" s="77" t="s">
        <v>16</v>
      </c>
      <c r="BQ129" s="76">
        <f>SUM($AZ$34+$AW$38+$AW$43+$AZ$50)</f>
        <v>0</v>
      </c>
      <c r="BR129" s="94">
        <f>SUM(BO129-BQ129)</f>
        <v>0</v>
      </c>
      <c r="BS129" s="59"/>
      <c r="BT129" s="59"/>
      <c r="BU129" s="59" t="s">
        <v>16</v>
      </c>
      <c r="BV129" s="68" t="str">
        <f t="shared" si="21"/>
        <v>0</v>
      </c>
      <c r="BW129" s="60"/>
    </row>
    <row r="130" spans="1:75" ht="13.5" thickBot="1">
      <c r="A130" s="4"/>
      <c r="B130" s="141">
        <v>12</v>
      </c>
      <c r="C130" s="142"/>
      <c r="D130" s="142">
        <v>3</v>
      </c>
      <c r="E130" s="142"/>
      <c r="F130" s="142"/>
      <c r="G130" s="142" t="s">
        <v>26</v>
      </c>
      <c r="H130" s="142"/>
      <c r="I130" s="142"/>
      <c r="J130" s="194">
        <f>J129</f>
        <v>0.375</v>
      </c>
      <c r="K130" s="194"/>
      <c r="L130" s="194"/>
      <c r="M130" s="194"/>
      <c r="N130" s="195"/>
      <c r="O130" s="177" t="str">
        <f>R109</f>
        <v>5A</v>
      </c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22" t="s">
        <v>17</v>
      </c>
      <c r="AF130" s="171" t="str">
        <f>R111</f>
        <v>5C</v>
      </c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2"/>
      <c r="AW130" s="173"/>
      <c r="AX130" s="175"/>
      <c r="AY130" s="22" t="s">
        <v>16</v>
      </c>
      <c r="AZ130" s="175"/>
      <c r="BA130" s="176"/>
      <c r="BB130" s="173"/>
      <c r="BC130" s="174"/>
      <c r="BD130" s="93"/>
      <c r="BE130" s="68" t="str">
        <f t="shared" si="19"/>
        <v>0</v>
      </c>
      <c r="BF130" s="67" t="str">
        <f t="shared" si="22"/>
        <v>0</v>
      </c>
      <c r="BG130" s="67" t="s">
        <v>16</v>
      </c>
      <c r="BH130" s="67" t="str">
        <f t="shared" si="20"/>
        <v>0</v>
      </c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 t="s">
        <v>16</v>
      </c>
      <c r="BV130" s="68" t="str">
        <f t="shared" si="21"/>
        <v>0</v>
      </c>
      <c r="BW130" s="60"/>
    </row>
    <row r="131" spans="1:75" ht="12.75">
      <c r="A131" s="4"/>
      <c r="B131" s="137">
        <v>13</v>
      </c>
      <c r="C131" s="138"/>
      <c r="D131" s="138">
        <v>1</v>
      </c>
      <c r="E131" s="138"/>
      <c r="F131" s="138"/>
      <c r="G131" s="138" t="s">
        <v>13</v>
      </c>
      <c r="H131" s="138"/>
      <c r="I131" s="138"/>
      <c r="J131" s="169">
        <f>J130+$U$10*$X$10+$AL$10</f>
        <v>0.3923611111111111</v>
      </c>
      <c r="K131" s="169"/>
      <c r="L131" s="169"/>
      <c r="M131" s="169"/>
      <c r="N131" s="170"/>
      <c r="O131" s="147" t="str">
        <f>D102</f>
        <v>1B</v>
      </c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5" t="s">
        <v>17</v>
      </c>
      <c r="AF131" s="148" t="str">
        <f>D105</f>
        <v>2B</v>
      </c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9"/>
      <c r="AW131" s="159"/>
      <c r="AX131" s="167"/>
      <c r="AY131" s="15" t="s">
        <v>16</v>
      </c>
      <c r="AZ131" s="167"/>
      <c r="BA131" s="168"/>
      <c r="BB131" s="159"/>
      <c r="BC131" s="160"/>
      <c r="BD131" s="93"/>
      <c r="BE131" s="68" t="str">
        <f t="shared" si="19"/>
        <v>0</v>
      </c>
      <c r="BF131" s="67" t="str">
        <f t="shared" si="22"/>
        <v>0</v>
      </c>
      <c r="BG131" s="67" t="s">
        <v>16</v>
      </c>
      <c r="BH131" s="67" t="str">
        <f t="shared" si="20"/>
        <v>0</v>
      </c>
      <c r="BI131" s="59"/>
      <c r="BT131" s="59"/>
      <c r="BU131" s="59" t="s">
        <v>16</v>
      </c>
      <c r="BV131" s="68" t="str">
        <f t="shared" si="21"/>
        <v>0</v>
      </c>
      <c r="BW131" s="60"/>
    </row>
    <row r="132" spans="1:75" ht="12.75">
      <c r="A132" s="4"/>
      <c r="B132" s="139">
        <v>14</v>
      </c>
      <c r="C132" s="140"/>
      <c r="D132" s="140">
        <v>2</v>
      </c>
      <c r="E132" s="140"/>
      <c r="F132" s="140"/>
      <c r="G132" s="140" t="s">
        <v>19</v>
      </c>
      <c r="H132" s="140"/>
      <c r="I132" s="140"/>
      <c r="J132" s="150">
        <f>J131</f>
        <v>0.3923611111111111</v>
      </c>
      <c r="K132" s="150"/>
      <c r="L132" s="150"/>
      <c r="M132" s="150"/>
      <c r="N132" s="151"/>
      <c r="O132" s="193" t="str">
        <f>AG102</f>
        <v>3B</v>
      </c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8" t="s">
        <v>17</v>
      </c>
      <c r="AF132" s="161" t="str">
        <f>AG105</f>
        <v>4B</v>
      </c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2"/>
      <c r="AW132" s="163"/>
      <c r="AX132" s="164"/>
      <c r="AY132" s="8" t="s">
        <v>16</v>
      </c>
      <c r="AZ132" s="164"/>
      <c r="BA132" s="165"/>
      <c r="BB132" s="163"/>
      <c r="BC132" s="166"/>
      <c r="BD132" s="93"/>
      <c r="BE132" s="68" t="str">
        <f t="shared" si="19"/>
        <v>0</v>
      </c>
      <c r="BF132" s="67" t="str">
        <f t="shared" si="22"/>
        <v>0</v>
      </c>
      <c r="BG132" s="67" t="s">
        <v>16</v>
      </c>
      <c r="BH132" s="67" t="str">
        <f t="shared" si="20"/>
        <v>0</v>
      </c>
      <c r="BI132" s="59"/>
      <c r="BJ132" s="59"/>
      <c r="BK132" s="74"/>
      <c r="BL132" s="74"/>
      <c r="BM132" s="75" t="str">
        <f>AG101</f>
        <v>3A</v>
      </c>
      <c r="BN132" s="76" t="e">
        <f>SUM($BH$37+$BF$44+$BF$48+#REF!)</f>
        <v>#REF!</v>
      </c>
      <c r="BO132" s="76" t="e">
        <f>SUM($AZ$37+$AW$44+$AW$48+#REF!)</f>
        <v>#REF!</v>
      </c>
      <c r="BP132" s="77" t="s">
        <v>16</v>
      </c>
      <c r="BQ132" s="76" t="e">
        <f>SUM($AW$37+$AZ$44+$AZ$48+#REF!)</f>
        <v>#REF!</v>
      </c>
      <c r="BR132" s="78" t="e">
        <f aca="true" t="shared" si="23" ref="BR132:BR142">SUM(BO132-BQ132)</f>
        <v>#REF!</v>
      </c>
      <c r="BS132" s="59"/>
      <c r="BT132" s="59"/>
      <c r="BU132" s="59" t="s">
        <v>16</v>
      </c>
      <c r="BV132" s="68" t="str">
        <f t="shared" si="21"/>
        <v>0</v>
      </c>
      <c r="BW132" s="60"/>
    </row>
    <row r="133" spans="1:75" ht="13.5" thickBot="1">
      <c r="A133" s="4"/>
      <c r="B133" s="141">
        <v>15</v>
      </c>
      <c r="C133" s="142"/>
      <c r="D133" s="142">
        <v>3</v>
      </c>
      <c r="E133" s="142"/>
      <c r="F133" s="142"/>
      <c r="G133" s="142" t="s">
        <v>26</v>
      </c>
      <c r="H133" s="142"/>
      <c r="I133" s="142"/>
      <c r="J133" s="194">
        <f>J132</f>
        <v>0.3923611111111111</v>
      </c>
      <c r="K133" s="194"/>
      <c r="L133" s="194"/>
      <c r="M133" s="194"/>
      <c r="N133" s="195"/>
      <c r="O133" s="177" t="str">
        <f>R110</f>
        <v>5B</v>
      </c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22" t="s">
        <v>17</v>
      </c>
      <c r="AF133" s="171" t="str">
        <f>R113</f>
        <v>6B</v>
      </c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2"/>
      <c r="AW133" s="173"/>
      <c r="AX133" s="175"/>
      <c r="AY133" s="22" t="s">
        <v>16</v>
      </c>
      <c r="AZ133" s="175"/>
      <c r="BA133" s="176"/>
      <c r="BB133" s="173"/>
      <c r="BC133" s="174"/>
      <c r="BD133" s="93"/>
      <c r="BE133" s="68" t="str">
        <f t="shared" si="19"/>
        <v>0</v>
      </c>
      <c r="BF133" s="67" t="str">
        <f t="shared" si="22"/>
        <v>0</v>
      </c>
      <c r="BG133" s="67" t="s">
        <v>16</v>
      </c>
      <c r="BH133" s="67" t="str">
        <f t="shared" si="20"/>
        <v>0</v>
      </c>
      <c r="BI133" s="59"/>
      <c r="BJ133" s="59"/>
      <c r="BK133" s="74"/>
      <c r="BL133" s="74"/>
      <c r="BM133" s="75" t="str">
        <f>AG102</f>
        <v>3B</v>
      </c>
      <c r="BN133" s="76" t="e">
        <f>SUM($BF$40+$BH$44+$BF$49+#REF!)</f>
        <v>#REF!</v>
      </c>
      <c r="BO133" s="76" t="e">
        <f>SUM($AW$40+$AZ$44+$AW$49+#REF!)</f>
        <v>#REF!</v>
      </c>
      <c r="BP133" s="77" t="s">
        <v>16</v>
      </c>
      <c r="BQ133" s="76" t="e">
        <f>SUM($AZ$40+$AW$44+$AZ$49+#REF!)</f>
        <v>#REF!</v>
      </c>
      <c r="BR133" s="78" t="e">
        <f t="shared" si="23"/>
        <v>#REF!</v>
      </c>
      <c r="BS133" s="59"/>
      <c r="BT133" s="59"/>
      <c r="BU133" s="59" t="s">
        <v>16</v>
      </c>
      <c r="BV133" s="68" t="str">
        <f t="shared" si="21"/>
        <v>0</v>
      </c>
      <c r="BW133" s="60"/>
    </row>
    <row r="134" spans="1:75" ht="12.75">
      <c r="A134" s="4"/>
      <c r="B134" s="137">
        <v>16</v>
      </c>
      <c r="C134" s="138"/>
      <c r="D134" s="138">
        <v>1</v>
      </c>
      <c r="E134" s="138"/>
      <c r="F134" s="138"/>
      <c r="G134" s="138" t="s">
        <v>13</v>
      </c>
      <c r="H134" s="138"/>
      <c r="I134" s="138"/>
      <c r="J134" s="169">
        <f>J133+$U$10*$X$10+$AL$10</f>
        <v>0.4097222222222222</v>
      </c>
      <c r="K134" s="169"/>
      <c r="L134" s="169"/>
      <c r="M134" s="169"/>
      <c r="N134" s="170"/>
      <c r="O134" s="147" t="str">
        <f>D104</f>
        <v>2A</v>
      </c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5" t="s">
        <v>17</v>
      </c>
      <c r="AF134" s="148" t="str">
        <f>D106</f>
        <v>2C</v>
      </c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9"/>
      <c r="AW134" s="159"/>
      <c r="AX134" s="167"/>
      <c r="AY134" s="15" t="s">
        <v>16</v>
      </c>
      <c r="AZ134" s="167"/>
      <c r="BA134" s="168"/>
      <c r="BB134" s="159"/>
      <c r="BC134" s="160"/>
      <c r="BD134" s="93"/>
      <c r="BE134" s="68" t="str">
        <f t="shared" si="19"/>
        <v>0</v>
      </c>
      <c r="BF134" s="67" t="str">
        <f t="shared" si="22"/>
        <v>0</v>
      </c>
      <c r="BG134" s="67" t="s">
        <v>16</v>
      </c>
      <c r="BH134" s="67" t="str">
        <f t="shared" si="20"/>
        <v>0</v>
      </c>
      <c r="BI134" s="59"/>
      <c r="BJ134" s="59"/>
      <c r="BK134" s="74"/>
      <c r="BL134" s="74"/>
      <c r="BM134" s="79" t="str">
        <f>AG103</f>
        <v>3C</v>
      </c>
      <c r="BN134" s="76" t="e">
        <f>SUM($BF$36+$BH$40+$BH$45+#REF!)</f>
        <v>#REF!</v>
      </c>
      <c r="BO134" s="76" t="e">
        <f>SUM($AW$36+$AZ$40+$AZ$45+#REF!)</f>
        <v>#REF!</v>
      </c>
      <c r="BP134" s="77" t="s">
        <v>16</v>
      </c>
      <c r="BQ134" s="76" t="e">
        <f>SUM($AZ$36+$AW$40+$AW$45+#REF!)</f>
        <v>#REF!</v>
      </c>
      <c r="BR134" s="94" t="e">
        <f t="shared" si="23"/>
        <v>#REF!</v>
      </c>
      <c r="BS134" s="59"/>
      <c r="BT134" s="59"/>
      <c r="BU134" s="59" t="s">
        <v>16</v>
      </c>
      <c r="BV134" s="68" t="str">
        <f t="shared" si="21"/>
        <v>0</v>
      </c>
      <c r="BW134" s="60"/>
    </row>
    <row r="135" spans="1:75" ht="12.75">
      <c r="A135" s="4"/>
      <c r="B135" s="139">
        <v>17</v>
      </c>
      <c r="C135" s="140"/>
      <c r="D135" s="140">
        <v>2</v>
      </c>
      <c r="E135" s="140"/>
      <c r="F135" s="140"/>
      <c r="G135" s="140" t="s">
        <v>19</v>
      </c>
      <c r="H135" s="140"/>
      <c r="I135" s="140"/>
      <c r="J135" s="150">
        <f>J134</f>
        <v>0.4097222222222222</v>
      </c>
      <c r="K135" s="150"/>
      <c r="L135" s="150"/>
      <c r="M135" s="150"/>
      <c r="N135" s="151"/>
      <c r="O135" s="193" t="str">
        <f>AG104</f>
        <v>4A</v>
      </c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8" t="s">
        <v>17</v>
      </c>
      <c r="AF135" s="161" t="str">
        <f>AG106</f>
        <v>4C</v>
      </c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2"/>
      <c r="AW135" s="163"/>
      <c r="AX135" s="164"/>
      <c r="AY135" s="8" t="s">
        <v>16</v>
      </c>
      <c r="AZ135" s="164"/>
      <c r="BA135" s="165"/>
      <c r="BB135" s="163"/>
      <c r="BC135" s="166"/>
      <c r="BD135" s="93"/>
      <c r="BE135" s="68" t="str">
        <f t="shared" si="19"/>
        <v>0</v>
      </c>
      <c r="BF135" s="67" t="str">
        <f t="shared" si="22"/>
        <v>0</v>
      </c>
      <c r="BG135" s="67" t="s">
        <v>16</v>
      </c>
      <c r="BH135" s="67" t="str">
        <f t="shared" si="20"/>
        <v>0</v>
      </c>
      <c r="BI135" s="59"/>
      <c r="BJ135" s="59"/>
      <c r="BK135" s="74"/>
      <c r="BL135" s="74"/>
      <c r="BM135" s="75" t="str">
        <f aca="true" t="shared" si="24" ref="BM135:BM142">AG106</f>
        <v>4C</v>
      </c>
      <c r="BN135" s="76">
        <f>SUM($BF$37+$BH$41+$BF$45+$BH$49)</f>
        <v>0</v>
      </c>
      <c r="BO135" s="76">
        <f>SUM($AW$37+$AZ$41+$AW$45+$AZ$49)</f>
        <v>0</v>
      </c>
      <c r="BP135" s="77" t="s">
        <v>16</v>
      </c>
      <c r="BQ135" s="76">
        <f>SUM($AZ$37+$AW$41+$AZ$45+$AW$49)</f>
        <v>0</v>
      </c>
      <c r="BR135" s="78">
        <f t="shared" si="23"/>
        <v>0</v>
      </c>
      <c r="BS135" s="59"/>
      <c r="BT135" s="59"/>
      <c r="BU135" s="59" t="s">
        <v>16</v>
      </c>
      <c r="BV135" s="68" t="str">
        <f t="shared" si="21"/>
        <v>0</v>
      </c>
      <c r="BW135" s="60"/>
    </row>
    <row r="136" spans="1:75" ht="13.5" thickBot="1">
      <c r="A136" s="4"/>
      <c r="B136" s="141">
        <v>18</v>
      </c>
      <c r="C136" s="142"/>
      <c r="D136" s="142">
        <v>3</v>
      </c>
      <c r="E136" s="142"/>
      <c r="F136" s="142"/>
      <c r="G136" s="142" t="s">
        <v>26</v>
      </c>
      <c r="H136" s="142"/>
      <c r="I136" s="142"/>
      <c r="J136" s="194">
        <f>J135</f>
        <v>0.4097222222222222</v>
      </c>
      <c r="K136" s="194"/>
      <c r="L136" s="194"/>
      <c r="M136" s="194"/>
      <c r="N136" s="195"/>
      <c r="O136" s="177" t="str">
        <f>R112</f>
        <v>6A</v>
      </c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22" t="s">
        <v>17</v>
      </c>
      <c r="AF136" s="171" t="str">
        <f>R114</f>
        <v>6C</v>
      </c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2"/>
      <c r="AW136" s="173"/>
      <c r="AX136" s="175"/>
      <c r="AY136" s="22" t="s">
        <v>16</v>
      </c>
      <c r="AZ136" s="175"/>
      <c r="BA136" s="176"/>
      <c r="BB136" s="173"/>
      <c r="BC136" s="174"/>
      <c r="BD136" s="93"/>
      <c r="BE136" s="68" t="str">
        <f t="shared" si="19"/>
        <v>0</v>
      </c>
      <c r="BF136" s="67" t="str">
        <f t="shared" si="22"/>
        <v>0</v>
      </c>
      <c r="BG136" s="67" t="s">
        <v>16</v>
      </c>
      <c r="BH136" s="67" t="str">
        <f t="shared" si="20"/>
        <v>0</v>
      </c>
      <c r="BI136" s="59"/>
      <c r="BJ136" s="59"/>
      <c r="BK136" s="74"/>
      <c r="BL136" s="74"/>
      <c r="BM136" s="75">
        <f t="shared" si="24"/>
        <v>0</v>
      </c>
      <c r="BN136" s="76" t="e">
        <f>SUM($BH$36+$BF$41+$BH$48+#REF!)</f>
        <v>#REF!</v>
      </c>
      <c r="BO136" s="76" t="e">
        <f>SUM($AZ$36+$AW$41+$AZ$48+#REF!)</f>
        <v>#REF!</v>
      </c>
      <c r="BP136" s="77" t="s">
        <v>16</v>
      </c>
      <c r="BQ136" s="76" t="e">
        <f>SUM($AW$36+$AZ$41+$AW$48+#REF!)</f>
        <v>#REF!</v>
      </c>
      <c r="BR136" s="78" t="e">
        <f t="shared" si="23"/>
        <v>#REF!</v>
      </c>
      <c r="BS136" s="59"/>
      <c r="BT136" s="59"/>
      <c r="BU136" s="59" t="s">
        <v>16</v>
      </c>
      <c r="BV136" s="68" t="str">
        <f t="shared" si="21"/>
        <v>0</v>
      </c>
      <c r="BW136" s="60"/>
    </row>
    <row r="137" spans="2:74" ht="12.75">
      <c r="B137" s="137">
        <v>19</v>
      </c>
      <c r="C137" s="138"/>
      <c r="D137" s="138">
        <v>1</v>
      </c>
      <c r="E137" s="138"/>
      <c r="F137" s="138"/>
      <c r="G137" s="138" t="s">
        <v>13</v>
      </c>
      <c r="H137" s="138"/>
      <c r="I137" s="138"/>
      <c r="J137" s="169">
        <f>J136+$U$10*$X$10+$AL$10</f>
        <v>0.4270833333333333</v>
      </c>
      <c r="K137" s="169"/>
      <c r="L137" s="169"/>
      <c r="M137" s="169"/>
      <c r="N137" s="170"/>
      <c r="O137" s="147" t="str">
        <f>D105</f>
        <v>2B</v>
      </c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5" t="s">
        <v>17</v>
      </c>
      <c r="AF137" s="148" t="str">
        <f>D101</f>
        <v>1A</v>
      </c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9"/>
      <c r="AW137" s="159"/>
      <c r="AX137" s="167"/>
      <c r="AY137" s="15" t="s">
        <v>16</v>
      </c>
      <c r="AZ137" s="167"/>
      <c r="BA137" s="168"/>
      <c r="BB137" s="159"/>
      <c r="BC137" s="160"/>
      <c r="BD137" s="95"/>
      <c r="BE137" s="68" t="str">
        <f t="shared" si="19"/>
        <v>0</v>
      </c>
      <c r="BF137" s="67" t="str">
        <f t="shared" si="22"/>
        <v>0</v>
      </c>
      <c r="BG137" s="67" t="s">
        <v>16</v>
      </c>
      <c r="BH137" s="67" t="str">
        <f t="shared" si="20"/>
        <v>0</v>
      </c>
      <c r="BI137" s="59"/>
      <c r="BJ137" s="59"/>
      <c r="BK137" s="74"/>
      <c r="BL137" s="74"/>
      <c r="BM137" s="75">
        <f t="shared" si="24"/>
        <v>0</v>
      </c>
      <c r="BN137" s="76" t="e">
        <f>SUM($BH$36+$BF$41+$BH$48+#REF!)</f>
        <v>#REF!</v>
      </c>
      <c r="BO137" s="76" t="e">
        <f>SUM($AZ$36+$AW$41+$AZ$48+#REF!)</f>
        <v>#REF!</v>
      </c>
      <c r="BP137" s="77" t="s">
        <v>16</v>
      </c>
      <c r="BQ137" s="76" t="e">
        <f>SUM($AW$36+$AZ$41+$AW$48+#REF!)</f>
        <v>#REF!</v>
      </c>
      <c r="BR137" s="78" t="e">
        <f t="shared" si="23"/>
        <v>#REF!</v>
      </c>
      <c r="BS137" s="59"/>
      <c r="BT137" s="59"/>
      <c r="BU137" s="59" t="s">
        <v>16</v>
      </c>
      <c r="BV137" s="68" t="str">
        <f t="shared" si="21"/>
        <v>0</v>
      </c>
    </row>
    <row r="138" spans="2:74" ht="12.75">
      <c r="B138" s="139">
        <v>20</v>
      </c>
      <c r="C138" s="140"/>
      <c r="D138" s="140">
        <v>2</v>
      </c>
      <c r="E138" s="140"/>
      <c r="F138" s="140"/>
      <c r="G138" s="140" t="s">
        <v>19</v>
      </c>
      <c r="H138" s="140"/>
      <c r="I138" s="140"/>
      <c r="J138" s="150">
        <f>J137</f>
        <v>0.4270833333333333</v>
      </c>
      <c r="K138" s="150"/>
      <c r="L138" s="150"/>
      <c r="M138" s="150"/>
      <c r="N138" s="151"/>
      <c r="O138" s="193" t="str">
        <f>AG105</f>
        <v>4B</v>
      </c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8" t="s">
        <v>17</v>
      </c>
      <c r="AF138" s="161" t="str">
        <f>AG101</f>
        <v>3A</v>
      </c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2"/>
      <c r="AW138" s="163"/>
      <c r="AX138" s="164"/>
      <c r="AY138" s="8" t="s">
        <v>16</v>
      </c>
      <c r="AZ138" s="164"/>
      <c r="BA138" s="165"/>
      <c r="BB138" s="163"/>
      <c r="BC138" s="166"/>
      <c r="BD138" s="95"/>
      <c r="BE138" s="68" t="str">
        <f t="shared" si="19"/>
        <v>0</v>
      </c>
      <c r="BF138" s="67" t="str">
        <f t="shared" si="22"/>
        <v>0</v>
      </c>
      <c r="BG138" s="67" t="s">
        <v>16</v>
      </c>
      <c r="BH138" s="67" t="str">
        <f t="shared" si="20"/>
        <v>0</v>
      </c>
      <c r="BI138" s="59"/>
      <c r="BJ138" s="59"/>
      <c r="BK138" s="74"/>
      <c r="BL138" s="74"/>
      <c r="BM138" s="75">
        <f t="shared" si="24"/>
        <v>0</v>
      </c>
      <c r="BN138" s="76" t="e">
        <f>SUM($BH$36+$BF$41+$BH$48+#REF!)</f>
        <v>#REF!</v>
      </c>
      <c r="BO138" s="76" t="e">
        <f>SUM($AZ$36+$AW$41+$AZ$48+#REF!)</f>
        <v>#REF!</v>
      </c>
      <c r="BP138" s="77" t="s">
        <v>16</v>
      </c>
      <c r="BQ138" s="76" t="e">
        <f>SUM($AW$36+$AZ$41+$AW$48+#REF!)</f>
        <v>#REF!</v>
      </c>
      <c r="BR138" s="78" t="e">
        <f t="shared" si="23"/>
        <v>#REF!</v>
      </c>
      <c r="BS138" s="59"/>
      <c r="BT138" s="59"/>
      <c r="BU138" s="59" t="s">
        <v>16</v>
      </c>
      <c r="BV138" s="68" t="str">
        <f t="shared" si="21"/>
        <v>0</v>
      </c>
    </row>
    <row r="139" spans="2:74" ht="13.5" thickBot="1">
      <c r="B139" s="141">
        <v>21</v>
      </c>
      <c r="C139" s="142"/>
      <c r="D139" s="142">
        <v>3</v>
      </c>
      <c r="E139" s="142"/>
      <c r="F139" s="142"/>
      <c r="G139" s="142" t="s">
        <v>26</v>
      </c>
      <c r="H139" s="142"/>
      <c r="I139" s="142"/>
      <c r="J139" s="194">
        <f>J138</f>
        <v>0.4270833333333333</v>
      </c>
      <c r="K139" s="194"/>
      <c r="L139" s="194"/>
      <c r="M139" s="194"/>
      <c r="N139" s="195"/>
      <c r="O139" s="177" t="str">
        <f>R113</f>
        <v>6B</v>
      </c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22" t="s">
        <v>17</v>
      </c>
      <c r="AF139" s="171" t="str">
        <f>R109</f>
        <v>5A</v>
      </c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2"/>
      <c r="AW139" s="173"/>
      <c r="AX139" s="175"/>
      <c r="AY139" s="22" t="s">
        <v>16</v>
      </c>
      <c r="AZ139" s="175"/>
      <c r="BA139" s="176"/>
      <c r="BB139" s="173"/>
      <c r="BC139" s="174"/>
      <c r="BD139" s="95"/>
      <c r="BE139" s="68" t="str">
        <f>IF(ISBLANK(AZ139),"0",IF(AW139&gt;AZ139,3,IF(AW139=AZ139,1,0)))</f>
        <v>0</v>
      </c>
      <c r="BF139" s="67" t="str">
        <f>IF(ISBLANK(AW139),"0",IF(AW139&gt;AZ139,3,IF(AW139=AZ139,1,0)))</f>
        <v>0</v>
      </c>
      <c r="BG139" s="67" t="s">
        <v>16</v>
      </c>
      <c r="BH139" s="67" t="str">
        <f>IF(ISBLANK(AZ139),"0",IF(AZ139&gt;AW139,3,IF(AZ139=AW139,1,0)))</f>
        <v>0</v>
      </c>
      <c r="BI139" s="59"/>
      <c r="BJ139" s="59"/>
      <c r="BK139" s="74"/>
      <c r="BL139" s="74"/>
      <c r="BM139" s="75">
        <f t="shared" si="24"/>
        <v>0</v>
      </c>
      <c r="BN139" s="76" t="e">
        <f>SUM($BH$36+$BF$41+$BH$48+#REF!)</f>
        <v>#REF!</v>
      </c>
      <c r="BO139" s="76" t="e">
        <f>SUM($AZ$36+$AW$41+$AZ$48+#REF!)</f>
        <v>#REF!</v>
      </c>
      <c r="BP139" s="77" t="s">
        <v>16</v>
      </c>
      <c r="BQ139" s="76" t="e">
        <f>SUM($AW$36+$AZ$41+$AW$48+#REF!)</f>
        <v>#REF!</v>
      </c>
      <c r="BR139" s="78" t="e">
        <f t="shared" si="23"/>
        <v>#REF!</v>
      </c>
      <c r="BS139" s="59"/>
      <c r="BT139" s="59"/>
      <c r="BU139" s="59" t="s">
        <v>16</v>
      </c>
      <c r="BV139" s="68" t="str">
        <f>IF(ISBLANK(AZ139),"0",IF(AZ139&gt;AW139,3,IF(AZ139=AW139,1,0)))</f>
        <v>0</v>
      </c>
    </row>
    <row r="140" spans="2:74" ht="12.75">
      <c r="B140" s="137">
        <v>22</v>
      </c>
      <c r="C140" s="138"/>
      <c r="D140" s="138">
        <v>1</v>
      </c>
      <c r="E140" s="138"/>
      <c r="F140" s="138"/>
      <c r="G140" s="138" t="s">
        <v>13</v>
      </c>
      <c r="H140" s="138"/>
      <c r="I140" s="138"/>
      <c r="J140" s="169">
        <f>J139+$U$10*$X$10+$AL$10</f>
        <v>0.4444444444444444</v>
      </c>
      <c r="K140" s="169"/>
      <c r="L140" s="169"/>
      <c r="M140" s="169"/>
      <c r="N140" s="170"/>
      <c r="O140" s="147" t="str">
        <f>D102</f>
        <v>1B</v>
      </c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5" t="s">
        <v>17</v>
      </c>
      <c r="AF140" s="148" t="str">
        <f>D104</f>
        <v>2A</v>
      </c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9"/>
      <c r="AW140" s="159"/>
      <c r="AX140" s="167"/>
      <c r="AY140" s="15" t="s">
        <v>16</v>
      </c>
      <c r="AZ140" s="167"/>
      <c r="BA140" s="168"/>
      <c r="BB140" s="159"/>
      <c r="BC140" s="160"/>
      <c r="BD140" s="95"/>
      <c r="BE140" s="68" t="str">
        <f>IF(ISBLANK(AZ140),"0",IF(AW140&gt;AZ140,3,IF(AW140=AZ140,1,0)))</f>
        <v>0</v>
      </c>
      <c r="BF140" s="67" t="str">
        <f>IF(ISBLANK(AW140),"0",IF(AW140&gt;AZ140,3,IF(AW140=AZ140,1,0)))</f>
        <v>0</v>
      </c>
      <c r="BG140" s="67" t="s">
        <v>16</v>
      </c>
      <c r="BH140" s="67" t="str">
        <f>IF(ISBLANK(AZ140),"0",IF(AZ140&gt;AW140,3,IF(AZ140=AW140,1,0)))</f>
        <v>0</v>
      </c>
      <c r="BI140" s="59"/>
      <c r="BJ140" s="59"/>
      <c r="BK140" s="74"/>
      <c r="BL140" s="74"/>
      <c r="BM140" s="75">
        <f t="shared" si="24"/>
        <v>0</v>
      </c>
      <c r="BN140" s="76" t="e">
        <f>SUM($BH$36+$BF$41+$BH$48+#REF!)</f>
        <v>#REF!</v>
      </c>
      <c r="BO140" s="76" t="e">
        <f>SUM($AZ$36+$AW$41+$AZ$48+#REF!)</f>
        <v>#REF!</v>
      </c>
      <c r="BP140" s="77" t="s">
        <v>16</v>
      </c>
      <c r="BQ140" s="76" t="e">
        <f>SUM($AW$36+$AZ$41+$AW$48+#REF!)</f>
        <v>#REF!</v>
      </c>
      <c r="BR140" s="78" t="e">
        <f t="shared" si="23"/>
        <v>#REF!</v>
      </c>
      <c r="BS140" s="59"/>
      <c r="BT140" s="59"/>
      <c r="BU140" s="59" t="s">
        <v>16</v>
      </c>
      <c r="BV140" s="68" t="str">
        <f>IF(ISBLANK(AZ140),"0",IF(AZ140&gt;AW140,3,IF(AZ140=AW140,1,0)))</f>
        <v>0</v>
      </c>
    </row>
    <row r="141" spans="2:74" ht="12.75">
      <c r="B141" s="139">
        <v>23</v>
      </c>
      <c r="C141" s="140"/>
      <c r="D141" s="140">
        <v>2</v>
      </c>
      <c r="E141" s="140"/>
      <c r="F141" s="140"/>
      <c r="G141" s="140" t="s">
        <v>19</v>
      </c>
      <c r="H141" s="140"/>
      <c r="I141" s="140"/>
      <c r="J141" s="150">
        <f>J140</f>
        <v>0.4444444444444444</v>
      </c>
      <c r="K141" s="150"/>
      <c r="L141" s="150"/>
      <c r="M141" s="150"/>
      <c r="N141" s="151"/>
      <c r="O141" s="193" t="str">
        <f>AG102</f>
        <v>3B</v>
      </c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8" t="s">
        <v>17</v>
      </c>
      <c r="AF141" s="161" t="str">
        <f>AG104</f>
        <v>4A</v>
      </c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2"/>
      <c r="AW141" s="163"/>
      <c r="AX141" s="164"/>
      <c r="AY141" s="8" t="s">
        <v>16</v>
      </c>
      <c r="AZ141" s="164"/>
      <c r="BA141" s="165"/>
      <c r="BB141" s="163"/>
      <c r="BC141" s="166"/>
      <c r="BD141" s="95"/>
      <c r="BE141" s="68" t="str">
        <f>IF(ISBLANK(AZ141),"0",IF(AW141&gt;AZ141,3,IF(AW141=AZ141,1,0)))</f>
        <v>0</v>
      </c>
      <c r="BF141" s="67" t="str">
        <f>IF(ISBLANK(AW141),"0",IF(AW141&gt;AZ141,3,IF(AW141=AZ141,1,0)))</f>
        <v>0</v>
      </c>
      <c r="BG141" s="67" t="s">
        <v>16</v>
      </c>
      <c r="BH141" s="67" t="str">
        <f>IF(ISBLANK(AZ141),"0",IF(AZ141&gt;AW141,3,IF(AZ141=AW141,1,0)))</f>
        <v>0</v>
      </c>
      <c r="BI141" s="59"/>
      <c r="BJ141" s="59"/>
      <c r="BK141" s="74"/>
      <c r="BL141" s="74"/>
      <c r="BM141" s="75">
        <f t="shared" si="24"/>
        <v>0</v>
      </c>
      <c r="BN141" s="76" t="e">
        <f>SUM($BH$36+$BF$41+$BH$48+#REF!)</f>
        <v>#REF!</v>
      </c>
      <c r="BO141" s="76" t="e">
        <f>SUM($AZ$36+$AW$41+$AZ$48+#REF!)</f>
        <v>#REF!</v>
      </c>
      <c r="BP141" s="77" t="s">
        <v>16</v>
      </c>
      <c r="BQ141" s="76" t="e">
        <f>SUM($AW$36+$AZ$41+$AW$48+#REF!)</f>
        <v>#REF!</v>
      </c>
      <c r="BR141" s="78" t="e">
        <f t="shared" si="23"/>
        <v>#REF!</v>
      </c>
      <c r="BS141" s="59"/>
      <c r="BT141" s="59"/>
      <c r="BU141" s="59" t="s">
        <v>16</v>
      </c>
      <c r="BV141" s="68" t="str">
        <f>IF(ISBLANK(AZ141),"0",IF(AZ141&gt;AW141,3,IF(AZ141=AW141,1,0)))</f>
        <v>0</v>
      </c>
    </row>
    <row r="142" spans="2:74" ht="13.5" thickBot="1">
      <c r="B142" s="141">
        <v>24</v>
      </c>
      <c r="C142" s="142"/>
      <c r="D142" s="142">
        <v>3</v>
      </c>
      <c r="E142" s="142"/>
      <c r="F142" s="142"/>
      <c r="G142" s="142" t="s">
        <v>26</v>
      </c>
      <c r="H142" s="142"/>
      <c r="I142" s="142"/>
      <c r="J142" s="194">
        <f>J141</f>
        <v>0.4444444444444444</v>
      </c>
      <c r="K142" s="194"/>
      <c r="L142" s="194"/>
      <c r="M142" s="194"/>
      <c r="N142" s="195"/>
      <c r="O142" s="177" t="str">
        <f>R110</f>
        <v>5B</v>
      </c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22" t="s">
        <v>17</v>
      </c>
      <c r="AF142" s="171" t="str">
        <f>R112</f>
        <v>6A</v>
      </c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2"/>
      <c r="AW142" s="173"/>
      <c r="AX142" s="175"/>
      <c r="AY142" s="22" t="s">
        <v>16</v>
      </c>
      <c r="AZ142" s="175"/>
      <c r="BA142" s="176"/>
      <c r="BB142" s="173"/>
      <c r="BC142" s="174"/>
      <c r="BD142" s="95"/>
      <c r="BE142" s="68" t="str">
        <f>IF(ISBLANK(AZ142),"0",IF(AW142&gt;AZ142,3,IF(AW142=AZ142,1,0)))</f>
        <v>0</v>
      </c>
      <c r="BF142" s="67" t="str">
        <f>IF(ISBLANK(AW142),"0",IF(AW142&gt;AZ142,3,IF(AW142=AZ142,1,0)))</f>
        <v>0</v>
      </c>
      <c r="BG142" s="67" t="s">
        <v>16</v>
      </c>
      <c r="BH142" s="67" t="str">
        <f>IF(ISBLANK(AZ142),"0",IF(AZ142&gt;AW142,3,IF(AZ142=AW142,1,0)))</f>
        <v>0</v>
      </c>
      <c r="BI142" s="59"/>
      <c r="BJ142" s="59"/>
      <c r="BK142" s="74"/>
      <c r="BL142" s="74"/>
      <c r="BM142" s="75">
        <f t="shared" si="24"/>
        <v>0</v>
      </c>
      <c r="BN142" s="76" t="e">
        <f>SUM($BH$36+$BF$41+$BH$48+#REF!)</f>
        <v>#REF!</v>
      </c>
      <c r="BO142" s="76" t="e">
        <f>SUM($AZ$36+$AW$41+$AZ$48+#REF!)</f>
        <v>#REF!</v>
      </c>
      <c r="BP142" s="77" t="s">
        <v>16</v>
      </c>
      <c r="BQ142" s="76" t="e">
        <f>SUM($AW$36+$AZ$41+$AW$48+#REF!)</f>
        <v>#REF!</v>
      </c>
      <c r="BR142" s="78" t="e">
        <f t="shared" si="23"/>
        <v>#REF!</v>
      </c>
      <c r="BS142" s="59"/>
      <c r="BT142" s="59"/>
      <c r="BU142" s="59" t="s">
        <v>16</v>
      </c>
      <c r="BV142" s="68" t="str">
        <f>IF(ISBLANK(AZ142),"0",IF(AZ142&gt;AW142,3,IF(AZ142=AW142,1,0)))</f>
        <v>0</v>
      </c>
    </row>
    <row r="143" spans="2:74" ht="12.75">
      <c r="B143" s="137">
        <v>25</v>
      </c>
      <c r="C143" s="138"/>
      <c r="D143" s="138">
        <v>1</v>
      </c>
      <c r="E143" s="138"/>
      <c r="F143" s="138"/>
      <c r="G143" s="138" t="s">
        <v>13</v>
      </c>
      <c r="H143" s="138"/>
      <c r="I143" s="138"/>
      <c r="J143" s="150">
        <f>J142+$U$10*$X$10+$AL$10</f>
        <v>0.4618055555555555</v>
      </c>
      <c r="K143" s="150"/>
      <c r="L143" s="150"/>
      <c r="M143" s="150"/>
      <c r="N143" s="151"/>
      <c r="O143" s="147" t="str">
        <f>D106</f>
        <v>2C</v>
      </c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5" t="s">
        <v>17</v>
      </c>
      <c r="AF143" s="148" t="str">
        <f>D103</f>
        <v>1C</v>
      </c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9"/>
      <c r="AW143" s="159"/>
      <c r="AX143" s="167"/>
      <c r="AY143" s="15" t="s">
        <v>16</v>
      </c>
      <c r="AZ143" s="167"/>
      <c r="BA143" s="168"/>
      <c r="BB143" s="159"/>
      <c r="BC143" s="160"/>
      <c r="BD143" s="95"/>
      <c r="BE143" s="68" t="str">
        <f aca="true" t="shared" si="25" ref="BE143:BE160">IF(ISBLANK(AZ143),"0",IF(AW143&gt;AZ143,3,IF(AW143=AZ143,1,0)))</f>
        <v>0</v>
      </c>
      <c r="BF143" s="67" t="str">
        <f aca="true" t="shared" si="26" ref="BF143:BF160">IF(ISBLANK(AW143),"0",IF(AW143&gt;AZ143,3,IF(AW143=AZ143,1,0)))</f>
        <v>0</v>
      </c>
      <c r="BG143" s="67" t="s">
        <v>16</v>
      </c>
      <c r="BH143" s="67" t="str">
        <f aca="true" t="shared" si="27" ref="BH143:BH160">IF(ISBLANK(AZ143),"0",IF(AZ143&gt;AW143,3,IF(AZ143=AW143,1,0)))</f>
        <v>0</v>
      </c>
      <c r="BI143" s="59"/>
      <c r="BJ143" s="59"/>
      <c r="BK143" s="74"/>
      <c r="BL143" s="74"/>
      <c r="BM143" s="75">
        <f aca="true" t="shared" si="28" ref="BM143:BM163">AG118</f>
        <v>0</v>
      </c>
      <c r="BN143" s="76" t="e">
        <f>SUM($BH$36+$BF$41+$BH$48+#REF!)</f>
        <v>#REF!</v>
      </c>
      <c r="BO143" s="76" t="e">
        <f>SUM($AZ$36+$AW$41+$AZ$48+#REF!)</f>
        <v>#REF!</v>
      </c>
      <c r="BP143" s="77" t="s">
        <v>16</v>
      </c>
      <c r="BQ143" s="76" t="e">
        <f>SUM($AW$36+$AZ$41+$AW$48+#REF!)</f>
        <v>#REF!</v>
      </c>
      <c r="BR143" s="78" t="e">
        <f aca="true" t="shared" si="29" ref="BR143:BR160">SUM(BO143-BQ143)</f>
        <v>#REF!</v>
      </c>
      <c r="BS143" s="59"/>
      <c r="BT143" s="59"/>
      <c r="BU143" s="59" t="s">
        <v>16</v>
      </c>
      <c r="BV143" s="68" t="str">
        <f aca="true" t="shared" si="30" ref="BV143:BV160">IF(ISBLANK(AZ143),"0",IF(AZ143&gt;AW143,3,IF(AZ143=AW143,1,0)))</f>
        <v>0</v>
      </c>
    </row>
    <row r="144" spans="2:74" ht="12.75">
      <c r="B144" s="139">
        <v>26</v>
      </c>
      <c r="C144" s="140"/>
      <c r="D144" s="140">
        <v>2</v>
      </c>
      <c r="E144" s="140"/>
      <c r="F144" s="140"/>
      <c r="G144" s="140" t="s">
        <v>19</v>
      </c>
      <c r="H144" s="140"/>
      <c r="I144" s="140"/>
      <c r="J144" s="150">
        <f>J143</f>
        <v>0.4618055555555555</v>
      </c>
      <c r="K144" s="150"/>
      <c r="L144" s="150"/>
      <c r="M144" s="150"/>
      <c r="N144" s="151"/>
      <c r="O144" s="193" t="str">
        <f>AG106</f>
        <v>4C</v>
      </c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8" t="s">
        <v>17</v>
      </c>
      <c r="AF144" s="161" t="str">
        <f>AG103</f>
        <v>3C</v>
      </c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2"/>
      <c r="AW144" s="163"/>
      <c r="AX144" s="164"/>
      <c r="AY144" s="8" t="s">
        <v>16</v>
      </c>
      <c r="AZ144" s="164"/>
      <c r="BA144" s="165"/>
      <c r="BB144" s="163"/>
      <c r="BC144" s="166"/>
      <c r="BD144" s="95"/>
      <c r="BE144" s="68" t="str">
        <f t="shared" si="25"/>
        <v>0</v>
      </c>
      <c r="BF144" s="67" t="str">
        <f t="shared" si="26"/>
        <v>0</v>
      </c>
      <c r="BG144" s="67" t="s">
        <v>16</v>
      </c>
      <c r="BH144" s="67" t="str">
        <f t="shared" si="27"/>
        <v>0</v>
      </c>
      <c r="BI144" s="59"/>
      <c r="BJ144" s="59"/>
      <c r="BK144" s="74"/>
      <c r="BL144" s="74"/>
      <c r="BM144" s="75">
        <f t="shared" si="28"/>
        <v>0</v>
      </c>
      <c r="BN144" s="76" t="e">
        <f>SUM($BH$36+$BF$41+$BH$48+#REF!)</f>
        <v>#REF!</v>
      </c>
      <c r="BO144" s="76" t="e">
        <f>SUM($AZ$36+$AW$41+$AZ$48+#REF!)</f>
        <v>#REF!</v>
      </c>
      <c r="BP144" s="77" t="s">
        <v>16</v>
      </c>
      <c r="BQ144" s="76" t="e">
        <f>SUM($AW$36+$AZ$41+$AW$48+#REF!)</f>
        <v>#REF!</v>
      </c>
      <c r="BR144" s="78" t="e">
        <f t="shared" si="29"/>
        <v>#REF!</v>
      </c>
      <c r="BS144" s="59"/>
      <c r="BT144" s="59"/>
      <c r="BU144" s="59" t="s">
        <v>16</v>
      </c>
      <c r="BV144" s="68" t="str">
        <f t="shared" si="30"/>
        <v>0</v>
      </c>
    </row>
    <row r="145" spans="2:74" ht="13.5" thickBot="1">
      <c r="B145" s="141">
        <v>27</v>
      </c>
      <c r="C145" s="142"/>
      <c r="D145" s="142">
        <v>3</v>
      </c>
      <c r="E145" s="142"/>
      <c r="F145" s="142"/>
      <c r="G145" s="142" t="s">
        <v>26</v>
      </c>
      <c r="H145" s="142"/>
      <c r="I145" s="142"/>
      <c r="J145" s="194">
        <f>J144</f>
        <v>0.4618055555555555</v>
      </c>
      <c r="K145" s="194"/>
      <c r="L145" s="194"/>
      <c r="M145" s="194"/>
      <c r="N145" s="195"/>
      <c r="O145" s="177" t="str">
        <f>R114</f>
        <v>6C</v>
      </c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22" t="s">
        <v>17</v>
      </c>
      <c r="AF145" s="171" t="str">
        <f>R111</f>
        <v>5C</v>
      </c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2"/>
      <c r="AW145" s="173"/>
      <c r="AX145" s="175"/>
      <c r="AY145" s="22" t="s">
        <v>16</v>
      </c>
      <c r="AZ145" s="175"/>
      <c r="BA145" s="176"/>
      <c r="BB145" s="173"/>
      <c r="BC145" s="174"/>
      <c r="BD145" s="95"/>
      <c r="BE145" s="68" t="str">
        <f t="shared" si="25"/>
        <v>0</v>
      </c>
      <c r="BF145" s="67" t="str">
        <f t="shared" si="26"/>
        <v>0</v>
      </c>
      <c r="BG145" s="67" t="s">
        <v>16</v>
      </c>
      <c r="BH145" s="67" t="str">
        <f t="shared" si="27"/>
        <v>0</v>
      </c>
      <c r="BI145" s="59"/>
      <c r="BJ145" s="59"/>
      <c r="BK145" s="74"/>
      <c r="BL145" s="74"/>
      <c r="BM145" s="75">
        <f t="shared" si="28"/>
        <v>0</v>
      </c>
      <c r="BN145" s="76" t="e">
        <f>SUM($BH$36+$BF$41+$BH$48+#REF!)</f>
        <v>#REF!</v>
      </c>
      <c r="BO145" s="76" t="e">
        <f>SUM($AZ$36+$AW$41+$AZ$48+#REF!)</f>
        <v>#REF!</v>
      </c>
      <c r="BP145" s="77" t="s">
        <v>16</v>
      </c>
      <c r="BQ145" s="76" t="e">
        <f>SUM($AW$36+$AZ$41+$AW$48+#REF!)</f>
        <v>#REF!</v>
      </c>
      <c r="BR145" s="78" t="e">
        <f t="shared" si="29"/>
        <v>#REF!</v>
      </c>
      <c r="BS145" s="59"/>
      <c r="BT145" s="59"/>
      <c r="BU145" s="59" t="s">
        <v>16</v>
      </c>
      <c r="BV145" s="68" t="str">
        <f t="shared" si="30"/>
        <v>0</v>
      </c>
    </row>
    <row r="146" spans="2:74" ht="12.75">
      <c r="B146" s="137">
        <v>28</v>
      </c>
      <c r="C146" s="138"/>
      <c r="D146" s="138">
        <v>1</v>
      </c>
      <c r="E146" s="138"/>
      <c r="F146" s="138"/>
      <c r="G146" s="138" t="s">
        <v>13</v>
      </c>
      <c r="H146" s="138"/>
      <c r="I146" s="138"/>
      <c r="J146" s="169">
        <f>J145+$U$10*$X$10+$AL$10</f>
        <v>0.47916666666666663</v>
      </c>
      <c r="K146" s="169"/>
      <c r="L146" s="169"/>
      <c r="M146" s="169"/>
      <c r="N146" s="170"/>
      <c r="O146" s="147" t="str">
        <f>D101</f>
        <v>1A</v>
      </c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5" t="s">
        <v>17</v>
      </c>
      <c r="AF146" s="148" t="str">
        <f>D104</f>
        <v>2A</v>
      </c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9"/>
      <c r="AW146" s="159"/>
      <c r="AX146" s="167"/>
      <c r="AY146" s="15" t="s">
        <v>16</v>
      </c>
      <c r="AZ146" s="167"/>
      <c r="BA146" s="168"/>
      <c r="BB146" s="159"/>
      <c r="BC146" s="160"/>
      <c r="BD146" s="95"/>
      <c r="BE146" s="68" t="str">
        <f t="shared" si="25"/>
        <v>0</v>
      </c>
      <c r="BF146" s="67" t="str">
        <f t="shared" si="26"/>
        <v>0</v>
      </c>
      <c r="BG146" s="67" t="s">
        <v>16</v>
      </c>
      <c r="BH146" s="67" t="str">
        <f t="shared" si="27"/>
        <v>0</v>
      </c>
      <c r="BI146" s="59"/>
      <c r="BJ146" s="59"/>
      <c r="BK146" s="74"/>
      <c r="BL146" s="74"/>
      <c r="BM146" s="75">
        <f t="shared" si="28"/>
        <v>0</v>
      </c>
      <c r="BN146" s="76" t="e">
        <f>SUM($BH$36+$BF$41+$BH$48+#REF!)</f>
        <v>#REF!</v>
      </c>
      <c r="BO146" s="76" t="e">
        <f>SUM($AZ$36+$AW$41+$AZ$48+#REF!)</f>
        <v>#REF!</v>
      </c>
      <c r="BP146" s="77" t="s">
        <v>16</v>
      </c>
      <c r="BQ146" s="76" t="e">
        <f>SUM($AW$36+$AZ$41+$AW$48+#REF!)</f>
        <v>#REF!</v>
      </c>
      <c r="BR146" s="78" t="e">
        <f t="shared" si="29"/>
        <v>#REF!</v>
      </c>
      <c r="BS146" s="59"/>
      <c r="BT146" s="59"/>
      <c r="BU146" s="59" t="s">
        <v>16</v>
      </c>
      <c r="BV146" s="68" t="str">
        <f t="shared" si="30"/>
        <v>0</v>
      </c>
    </row>
    <row r="147" spans="2:74" ht="12.75">
      <c r="B147" s="139">
        <v>29</v>
      </c>
      <c r="C147" s="140"/>
      <c r="D147" s="140">
        <v>2</v>
      </c>
      <c r="E147" s="140"/>
      <c r="F147" s="140"/>
      <c r="G147" s="140" t="s">
        <v>19</v>
      </c>
      <c r="H147" s="140"/>
      <c r="I147" s="140"/>
      <c r="J147" s="150">
        <f>J146</f>
        <v>0.47916666666666663</v>
      </c>
      <c r="K147" s="150"/>
      <c r="L147" s="150"/>
      <c r="M147" s="150"/>
      <c r="N147" s="151"/>
      <c r="O147" s="193" t="str">
        <f>AG101</f>
        <v>3A</v>
      </c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8" t="s">
        <v>17</v>
      </c>
      <c r="AF147" s="161" t="str">
        <f>AG104</f>
        <v>4A</v>
      </c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2"/>
      <c r="AW147" s="163"/>
      <c r="AX147" s="164"/>
      <c r="AY147" s="8" t="s">
        <v>16</v>
      </c>
      <c r="AZ147" s="164"/>
      <c r="BA147" s="165"/>
      <c r="BB147" s="163"/>
      <c r="BC147" s="166"/>
      <c r="BD147" s="95"/>
      <c r="BE147" s="68" t="str">
        <f t="shared" si="25"/>
        <v>0</v>
      </c>
      <c r="BF147" s="67" t="str">
        <f t="shared" si="26"/>
        <v>0</v>
      </c>
      <c r="BG147" s="67" t="s">
        <v>16</v>
      </c>
      <c r="BH147" s="67" t="str">
        <f t="shared" si="27"/>
        <v>0</v>
      </c>
      <c r="BI147" s="59"/>
      <c r="BJ147" s="59"/>
      <c r="BK147" s="74"/>
      <c r="BL147" s="74"/>
      <c r="BM147" s="75">
        <f t="shared" si="28"/>
        <v>0</v>
      </c>
      <c r="BN147" s="76" t="e">
        <f>SUM($BH$36+$BF$41+$BH$48+#REF!)</f>
        <v>#REF!</v>
      </c>
      <c r="BO147" s="76" t="e">
        <f>SUM($AZ$36+$AW$41+$AZ$48+#REF!)</f>
        <v>#REF!</v>
      </c>
      <c r="BP147" s="77" t="s">
        <v>16</v>
      </c>
      <c r="BQ147" s="76" t="e">
        <f>SUM($AW$36+$AZ$41+$AW$48+#REF!)</f>
        <v>#REF!</v>
      </c>
      <c r="BR147" s="78" t="e">
        <f t="shared" si="29"/>
        <v>#REF!</v>
      </c>
      <c r="BS147" s="59"/>
      <c r="BT147" s="59"/>
      <c r="BU147" s="59" t="s">
        <v>16</v>
      </c>
      <c r="BV147" s="68" t="str">
        <f t="shared" si="30"/>
        <v>0</v>
      </c>
    </row>
    <row r="148" spans="2:74" ht="13.5" thickBot="1">
      <c r="B148" s="141">
        <v>30</v>
      </c>
      <c r="C148" s="142"/>
      <c r="D148" s="142">
        <v>3</v>
      </c>
      <c r="E148" s="142"/>
      <c r="F148" s="142"/>
      <c r="G148" s="142" t="s">
        <v>26</v>
      </c>
      <c r="H148" s="142"/>
      <c r="I148" s="142"/>
      <c r="J148" s="194">
        <f>J147</f>
        <v>0.47916666666666663</v>
      </c>
      <c r="K148" s="194"/>
      <c r="L148" s="194"/>
      <c r="M148" s="194"/>
      <c r="N148" s="195"/>
      <c r="O148" s="177" t="str">
        <f>R109</f>
        <v>5A</v>
      </c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22" t="s">
        <v>17</v>
      </c>
      <c r="AF148" s="171" t="str">
        <f>R112</f>
        <v>6A</v>
      </c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2"/>
      <c r="AW148" s="173"/>
      <c r="AX148" s="175"/>
      <c r="AY148" s="22" t="s">
        <v>16</v>
      </c>
      <c r="AZ148" s="175"/>
      <c r="BA148" s="176"/>
      <c r="BB148" s="173"/>
      <c r="BC148" s="174"/>
      <c r="BD148" s="95"/>
      <c r="BE148" s="68" t="str">
        <f t="shared" si="25"/>
        <v>0</v>
      </c>
      <c r="BF148" s="67" t="str">
        <f t="shared" si="26"/>
        <v>0</v>
      </c>
      <c r="BG148" s="67" t="s">
        <v>16</v>
      </c>
      <c r="BH148" s="67" t="str">
        <f t="shared" si="27"/>
        <v>0</v>
      </c>
      <c r="BI148" s="59"/>
      <c r="BJ148" s="59"/>
      <c r="BK148" s="74"/>
      <c r="BL148" s="74"/>
      <c r="BM148" s="75">
        <f t="shared" si="28"/>
        <v>0</v>
      </c>
      <c r="BN148" s="76" t="e">
        <f>SUM($BH$36+$BF$41+$BH$48+#REF!)</f>
        <v>#REF!</v>
      </c>
      <c r="BO148" s="76" t="e">
        <f>SUM($AZ$36+$AW$41+$AZ$48+#REF!)</f>
        <v>#REF!</v>
      </c>
      <c r="BP148" s="77" t="s">
        <v>16</v>
      </c>
      <c r="BQ148" s="76" t="e">
        <f>SUM($AW$36+$AZ$41+$AW$48+#REF!)</f>
        <v>#REF!</v>
      </c>
      <c r="BR148" s="78" t="e">
        <f t="shared" si="29"/>
        <v>#REF!</v>
      </c>
      <c r="BS148" s="59"/>
      <c r="BT148" s="59"/>
      <c r="BU148" s="59" t="s">
        <v>16</v>
      </c>
      <c r="BV148" s="68" t="str">
        <f t="shared" si="30"/>
        <v>0</v>
      </c>
    </row>
    <row r="149" spans="2:74" ht="12.75">
      <c r="B149" s="137">
        <v>31</v>
      </c>
      <c r="C149" s="138"/>
      <c r="D149" s="138">
        <v>1</v>
      </c>
      <c r="E149" s="138"/>
      <c r="F149" s="138"/>
      <c r="G149" s="138" t="s">
        <v>13</v>
      </c>
      <c r="H149" s="138"/>
      <c r="I149" s="138"/>
      <c r="J149" s="169">
        <f>J148+$U$10*$X$10+$AL$10</f>
        <v>0.49652777777777773</v>
      </c>
      <c r="K149" s="169"/>
      <c r="L149" s="169"/>
      <c r="M149" s="169"/>
      <c r="N149" s="170"/>
      <c r="O149" s="147" t="str">
        <f>D106</f>
        <v>2C</v>
      </c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5" t="s">
        <v>17</v>
      </c>
      <c r="AF149" s="148" t="str">
        <f>D102</f>
        <v>1B</v>
      </c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9"/>
      <c r="AW149" s="159"/>
      <c r="AX149" s="167"/>
      <c r="AY149" s="15" t="s">
        <v>16</v>
      </c>
      <c r="AZ149" s="167"/>
      <c r="BA149" s="168"/>
      <c r="BB149" s="159"/>
      <c r="BC149" s="160"/>
      <c r="BD149" s="95"/>
      <c r="BE149" s="68" t="str">
        <f t="shared" si="25"/>
        <v>0</v>
      </c>
      <c r="BF149" s="67" t="str">
        <f t="shared" si="26"/>
        <v>0</v>
      </c>
      <c r="BG149" s="67" t="s">
        <v>16</v>
      </c>
      <c r="BH149" s="67" t="str">
        <f t="shared" si="27"/>
        <v>0</v>
      </c>
      <c r="BI149" s="59"/>
      <c r="BJ149" s="59"/>
      <c r="BK149" s="74"/>
      <c r="BL149" s="74"/>
      <c r="BM149" s="75">
        <f t="shared" si="28"/>
        <v>0</v>
      </c>
      <c r="BN149" s="76" t="e">
        <f>SUM($BH$36+$BF$41+$BH$48+#REF!)</f>
        <v>#REF!</v>
      </c>
      <c r="BO149" s="76" t="e">
        <f>SUM($AZ$36+$AW$41+$AZ$48+#REF!)</f>
        <v>#REF!</v>
      </c>
      <c r="BP149" s="77" t="s">
        <v>16</v>
      </c>
      <c r="BQ149" s="76" t="e">
        <f>SUM($AW$36+$AZ$41+$AW$48+#REF!)</f>
        <v>#REF!</v>
      </c>
      <c r="BR149" s="78" t="e">
        <f t="shared" si="29"/>
        <v>#REF!</v>
      </c>
      <c r="BS149" s="59"/>
      <c r="BT149" s="59"/>
      <c r="BU149" s="59" t="s">
        <v>16</v>
      </c>
      <c r="BV149" s="68" t="str">
        <f t="shared" si="30"/>
        <v>0</v>
      </c>
    </row>
    <row r="150" spans="2:74" ht="12.75">
      <c r="B150" s="139">
        <v>32</v>
      </c>
      <c r="C150" s="140"/>
      <c r="D150" s="140">
        <v>2</v>
      </c>
      <c r="E150" s="140"/>
      <c r="F150" s="140"/>
      <c r="G150" s="140" t="s">
        <v>19</v>
      </c>
      <c r="H150" s="140"/>
      <c r="I150" s="140"/>
      <c r="J150" s="150">
        <f>J149</f>
        <v>0.49652777777777773</v>
      </c>
      <c r="K150" s="150"/>
      <c r="L150" s="150"/>
      <c r="M150" s="150"/>
      <c r="N150" s="151"/>
      <c r="O150" s="193" t="str">
        <f>AG106</f>
        <v>4C</v>
      </c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8" t="s">
        <v>17</v>
      </c>
      <c r="AF150" s="161" t="str">
        <f>AG102</f>
        <v>3B</v>
      </c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2"/>
      <c r="AW150" s="163"/>
      <c r="AX150" s="164"/>
      <c r="AY150" s="8" t="s">
        <v>16</v>
      </c>
      <c r="AZ150" s="164"/>
      <c r="BA150" s="165"/>
      <c r="BB150" s="163"/>
      <c r="BC150" s="166"/>
      <c r="BD150" s="95"/>
      <c r="BE150" s="68" t="str">
        <f t="shared" si="25"/>
        <v>0</v>
      </c>
      <c r="BF150" s="67" t="str">
        <f t="shared" si="26"/>
        <v>0</v>
      </c>
      <c r="BG150" s="67" t="s">
        <v>16</v>
      </c>
      <c r="BH150" s="67" t="str">
        <f t="shared" si="27"/>
        <v>0</v>
      </c>
      <c r="BI150" s="59"/>
      <c r="BJ150" s="59"/>
      <c r="BK150" s="74"/>
      <c r="BL150" s="74"/>
      <c r="BM150" s="75">
        <f t="shared" si="28"/>
        <v>0</v>
      </c>
      <c r="BN150" s="76" t="e">
        <f>SUM($BH$36+$BF$41+$BH$48+#REF!)</f>
        <v>#REF!</v>
      </c>
      <c r="BO150" s="76" t="e">
        <f>SUM($AZ$36+$AW$41+$AZ$48+#REF!)</f>
        <v>#REF!</v>
      </c>
      <c r="BP150" s="77" t="s">
        <v>16</v>
      </c>
      <c r="BQ150" s="76" t="e">
        <f>SUM($AW$36+$AZ$41+$AW$48+#REF!)</f>
        <v>#REF!</v>
      </c>
      <c r="BR150" s="78" t="e">
        <f t="shared" si="29"/>
        <v>#REF!</v>
      </c>
      <c r="BS150" s="59"/>
      <c r="BT150" s="59"/>
      <c r="BU150" s="59" t="s">
        <v>16</v>
      </c>
      <c r="BV150" s="68" t="str">
        <f t="shared" si="30"/>
        <v>0</v>
      </c>
    </row>
    <row r="151" spans="2:74" ht="13.5" thickBot="1">
      <c r="B151" s="141">
        <v>33</v>
      </c>
      <c r="C151" s="142"/>
      <c r="D151" s="153">
        <v>3</v>
      </c>
      <c r="E151" s="154"/>
      <c r="F151" s="155"/>
      <c r="G151" s="153" t="s">
        <v>26</v>
      </c>
      <c r="H151" s="154"/>
      <c r="I151" s="155"/>
      <c r="J151" s="156">
        <f>J150</f>
        <v>0.49652777777777773</v>
      </c>
      <c r="K151" s="157"/>
      <c r="L151" s="157"/>
      <c r="M151" s="157"/>
      <c r="N151" s="158"/>
      <c r="O151" s="177" t="str">
        <f>R114</f>
        <v>6C</v>
      </c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22" t="s">
        <v>17</v>
      </c>
      <c r="AF151" s="171" t="str">
        <f>R110</f>
        <v>5B</v>
      </c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2"/>
      <c r="AW151" s="135"/>
      <c r="AX151" s="143"/>
      <c r="AY151" s="22" t="s">
        <v>16</v>
      </c>
      <c r="AZ151" s="143"/>
      <c r="BA151" s="152"/>
      <c r="BB151" s="135"/>
      <c r="BC151" s="136"/>
      <c r="BD151" s="95"/>
      <c r="BE151" s="68" t="str">
        <f t="shared" si="25"/>
        <v>0</v>
      </c>
      <c r="BF151" s="67" t="str">
        <f t="shared" si="26"/>
        <v>0</v>
      </c>
      <c r="BG151" s="67" t="s">
        <v>16</v>
      </c>
      <c r="BH151" s="67" t="str">
        <f t="shared" si="27"/>
        <v>0</v>
      </c>
      <c r="BI151" s="59"/>
      <c r="BJ151" s="59"/>
      <c r="BK151" s="74"/>
      <c r="BL151" s="74"/>
      <c r="BM151" s="75">
        <f t="shared" si="28"/>
        <v>0</v>
      </c>
      <c r="BN151" s="76" t="e">
        <f>SUM($BH$36+$BF$41+$BH$48+#REF!)</f>
        <v>#REF!</v>
      </c>
      <c r="BO151" s="76" t="e">
        <f>SUM($AZ$36+$AW$41+$AZ$48+#REF!)</f>
        <v>#REF!</v>
      </c>
      <c r="BP151" s="77" t="s">
        <v>16</v>
      </c>
      <c r="BQ151" s="76" t="e">
        <f>SUM($AW$36+$AZ$41+$AW$48+#REF!)</f>
        <v>#REF!</v>
      </c>
      <c r="BR151" s="78" t="e">
        <f t="shared" si="29"/>
        <v>#REF!</v>
      </c>
      <c r="BS151" s="59"/>
      <c r="BT151" s="59"/>
      <c r="BU151" s="59" t="s">
        <v>16</v>
      </c>
      <c r="BV151" s="68" t="str">
        <f t="shared" si="30"/>
        <v>0</v>
      </c>
    </row>
    <row r="152" spans="2:74" ht="12.75">
      <c r="B152" s="137">
        <v>34</v>
      </c>
      <c r="C152" s="138"/>
      <c r="D152" s="138">
        <v>1</v>
      </c>
      <c r="E152" s="138"/>
      <c r="F152" s="138"/>
      <c r="G152" s="138" t="s">
        <v>13</v>
      </c>
      <c r="H152" s="138"/>
      <c r="I152" s="138"/>
      <c r="J152" s="169">
        <f>J151+$U$10*$X$10+$AL$10</f>
        <v>0.5138888888888888</v>
      </c>
      <c r="K152" s="169"/>
      <c r="L152" s="169"/>
      <c r="M152" s="169"/>
      <c r="N152" s="170"/>
      <c r="O152" s="147" t="str">
        <f>D103</f>
        <v>1C</v>
      </c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5" t="s">
        <v>17</v>
      </c>
      <c r="AF152" s="148" t="str">
        <f>D105</f>
        <v>2B</v>
      </c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9"/>
      <c r="AW152" s="159"/>
      <c r="AX152" s="167"/>
      <c r="AY152" s="15" t="s">
        <v>16</v>
      </c>
      <c r="AZ152" s="167"/>
      <c r="BA152" s="168"/>
      <c r="BB152" s="159"/>
      <c r="BC152" s="160"/>
      <c r="BD152" s="95"/>
      <c r="BE152" s="68" t="str">
        <f t="shared" si="25"/>
        <v>0</v>
      </c>
      <c r="BF152" s="67" t="str">
        <f t="shared" si="26"/>
        <v>0</v>
      </c>
      <c r="BG152" s="67" t="s">
        <v>16</v>
      </c>
      <c r="BH152" s="67" t="str">
        <f t="shared" si="27"/>
        <v>0</v>
      </c>
      <c r="BI152" s="59"/>
      <c r="BJ152" s="59"/>
      <c r="BK152" s="74"/>
      <c r="BL152" s="74"/>
      <c r="BM152" s="75">
        <f t="shared" si="28"/>
        <v>0</v>
      </c>
      <c r="BN152" s="76" t="e">
        <f>SUM($BH$36+$BF$41+$BH$48+#REF!)</f>
        <v>#REF!</v>
      </c>
      <c r="BO152" s="76" t="e">
        <f>SUM($AZ$36+$AW$41+$AZ$48+#REF!)</f>
        <v>#REF!</v>
      </c>
      <c r="BP152" s="77" t="s">
        <v>16</v>
      </c>
      <c r="BQ152" s="76" t="e">
        <f>SUM($AW$36+$AZ$41+$AW$48+#REF!)</f>
        <v>#REF!</v>
      </c>
      <c r="BR152" s="78" t="e">
        <f t="shared" si="29"/>
        <v>#REF!</v>
      </c>
      <c r="BS152" s="59"/>
      <c r="BT152" s="59"/>
      <c r="BU152" s="59" t="s">
        <v>16</v>
      </c>
      <c r="BV152" s="68" t="str">
        <f t="shared" si="30"/>
        <v>0</v>
      </c>
    </row>
    <row r="153" spans="2:74" ht="12.75">
      <c r="B153" s="139">
        <v>35</v>
      </c>
      <c r="C153" s="140"/>
      <c r="D153" s="140">
        <v>2</v>
      </c>
      <c r="E153" s="140"/>
      <c r="F153" s="140"/>
      <c r="G153" s="140" t="s">
        <v>19</v>
      </c>
      <c r="H153" s="140"/>
      <c r="I153" s="140"/>
      <c r="J153" s="150">
        <f>J152</f>
        <v>0.5138888888888888</v>
      </c>
      <c r="K153" s="150"/>
      <c r="L153" s="150"/>
      <c r="M153" s="150"/>
      <c r="N153" s="151"/>
      <c r="O153" s="193" t="str">
        <f>AG103</f>
        <v>3C</v>
      </c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8" t="s">
        <v>17</v>
      </c>
      <c r="AF153" s="161" t="str">
        <f>AG105</f>
        <v>4B</v>
      </c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2"/>
      <c r="AW153" s="163"/>
      <c r="AX153" s="164"/>
      <c r="AY153" s="8" t="s">
        <v>16</v>
      </c>
      <c r="AZ153" s="164"/>
      <c r="BA153" s="165"/>
      <c r="BB153" s="163"/>
      <c r="BC153" s="166"/>
      <c r="BD153" s="95"/>
      <c r="BE153" s="68" t="str">
        <f t="shared" si="25"/>
        <v>0</v>
      </c>
      <c r="BF153" s="67" t="str">
        <f t="shared" si="26"/>
        <v>0</v>
      </c>
      <c r="BG153" s="67" t="s">
        <v>16</v>
      </c>
      <c r="BH153" s="67" t="str">
        <f t="shared" si="27"/>
        <v>0</v>
      </c>
      <c r="BI153" s="59"/>
      <c r="BJ153" s="59"/>
      <c r="BK153" s="74"/>
      <c r="BL153" s="74"/>
      <c r="BM153" s="75">
        <f t="shared" si="28"/>
        <v>0</v>
      </c>
      <c r="BN153" s="76" t="e">
        <f>SUM($BH$36+$BF$41+$BH$48+#REF!)</f>
        <v>#REF!</v>
      </c>
      <c r="BO153" s="76" t="e">
        <f>SUM($AZ$36+$AW$41+$AZ$48+#REF!)</f>
        <v>#REF!</v>
      </c>
      <c r="BP153" s="77" t="s">
        <v>16</v>
      </c>
      <c r="BQ153" s="76" t="e">
        <f>SUM($AW$36+$AZ$41+$AW$48+#REF!)</f>
        <v>#REF!</v>
      </c>
      <c r="BR153" s="78" t="e">
        <f t="shared" si="29"/>
        <v>#REF!</v>
      </c>
      <c r="BS153" s="59"/>
      <c r="BT153" s="59"/>
      <c r="BU153" s="59" t="s">
        <v>16</v>
      </c>
      <c r="BV153" s="68" t="str">
        <f t="shared" si="30"/>
        <v>0</v>
      </c>
    </row>
    <row r="154" spans="2:74" ht="13.5" thickBot="1">
      <c r="B154" s="141">
        <v>36</v>
      </c>
      <c r="C154" s="142"/>
      <c r="D154" s="142">
        <v>3</v>
      </c>
      <c r="E154" s="142"/>
      <c r="F154" s="142"/>
      <c r="G154" s="142" t="s">
        <v>26</v>
      </c>
      <c r="H154" s="142"/>
      <c r="I154" s="142"/>
      <c r="J154" s="156">
        <f>J153</f>
        <v>0.5138888888888888</v>
      </c>
      <c r="K154" s="157"/>
      <c r="L154" s="157"/>
      <c r="M154" s="157"/>
      <c r="N154" s="158"/>
      <c r="O154" s="177" t="str">
        <f>R111</f>
        <v>5C</v>
      </c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22" t="s">
        <v>17</v>
      </c>
      <c r="AF154" s="171" t="str">
        <f>R113</f>
        <v>6B</v>
      </c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2"/>
      <c r="AW154" s="173"/>
      <c r="AX154" s="175"/>
      <c r="AY154" s="22" t="s">
        <v>16</v>
      </c>
      <c r="AZ154" s="175"/>
      <c r="BA154" s="176"/>
      <c r="BB154" s="173"/>
      <c r="BC154" s="174"/>
      <c r="BD154" s="95"/>
      <c r="BE154" s="68" t="str">
        <f t="shared" si="25"/>
        <v>0</v>
      </c>
      <c r="BF154" s="67" t="str">
        <f t="shared" si="26"/>
        <v>0</v>
      </c>
      <c r="BG154" s="67" t="s">
        <v>16</v>
      </c>
      <c r="BH154" s="67" t="str">
        <f t="shared" si="27"/>
        <v>0</v>
      </c>
      <c r="BI154" s="59"/>
      <c r="BJ154" s="59"/>
      <c r="BK154" s="74"/>
      <c r="BL154" s="74"/>
      <c r="BM154" s="75">
        <f t="shared" si="28"/>
        <v>0</v>
      </c>
      <c r="BN154" s="76" t="e">
        <f>SUM($BH$36+$BF$41+$BH$48+#REF!)</f>
        <v>#REF!</v>
      </c>
      <c r="BO154" s="76" t="e">
        <f>SUM($AZ$36+$AW$41+$AZ$48+#REF!)</f>
        <v>#REF!</v>
      </c>
      <c r="BP154" s="77" t="s">
        <v>16</v>
      </c>
      <c r="BQ154" s="76" t="e">
        <f>SUM($AW$36+$AZ$41+$AW$48+#REF!)</f>
        <v>#REF!</v>
      </c>
      <c r="BR154" s="78" t="e">
        <f t="shared" si="29"/>
        <v>#REF!</v>
      </c>
      <c r="BS154" s="59"/>
      <c r="BT154" s="59"/>
      <c r="BU154" s="59" t="s">
        <v>16</v>
      </c>
      <c r="BV154" s="68" t="str">
        <f t="shared" si="30"/>
        <v>0</v>
      </c>
    </row>
    <row r="155" spans="2:74" ht="12.75">
      <c r="B155" s="137">
        <v>37</v>
      </c>
      <c r="C155" s="138"/>
      <c r="D155" s="138">
        <v>1</v>
      </c>
      <c r="E155" s="138"/>
      <c r="F155" s="138"/>
      <c r="G155" s="138" t="s">
        <v>13</v>
      </c>
      <c r="H155" s="138"/>
      <c r="I155" s="138"/>
      <c r="J155" s="169">
        <f>J154+$U$10*$X$10+$AL$10</f>
        <v>0.5312499999999999</v>
      </c>
      <c r="K155" s="169"/>
      <c r="L155" s="169"/>
      <c r="M155" s="169"/>
      <c r="N155" s="170"/>
      <c r="O155" s="147" t="str">
        <f>D106</f>
        <v>2C</v>
      </c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5" t="s">
        <v>17</v>
      </c>
      <c r="AF155" s="148" t="str">
        <f>D101</f>
        <v>1A</v>
      </c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9"/>
      <c r="AW155" s="159"/>
      <c r="AX155" s="167"/>
      <c r="AY155" s="15" t="s">
        <v>16</v>
      </c>
      <c r="AZ155" s="167"/>
      <c r="BA155" s="168"/>
      <c r="BB155" s="159"/>
      <c r="BC155" s="160"/>
      <c r="BD155" s="95"/>
      <c r="BE155" s="68" t="str">
        <f t="shared" si="25"/>
        <v>0</v>
      </c>
      <c r="BF155" s="67" t="str">
        <f t="shared" si="26"/>
        <v>0</v>
      </c>
      <c r="BG155" s="67" t="s">
        <v>16</v>
      </c>
      <c r="BH155" s="67" t="str">
        <f t="shared" si="27"/>
        <v>0</v>
      </c>
      <c r="BI155" s="59"/>
      <c r="BJ155" s="59"/>
      <c r="BK155" s="74"/>
      <c r="BL155" s="74"/>
      <c r="BM155" s="75">
        <f t="shared" si="28"/>
        <v>0</v>
      </c>
      <c r="BN155" s="76" t="e">
        <f>SUM($BH$36+$BF$41+$BH$48+#REF!)</f>
        <v>#REF!</v>
      </c>
      <c r="BO155" s="76" t="e">
        <f>SUM($AZ$36+$AW$41+$AZ$48+#REF!)</f>
        <v>#REF!</v>
      </c>
      <c r="BP155" s="77" t="s">
        <v>16</v>
      </c>
      <c r="BQ155" s="76" t="e">
        <f>SUM($AW$36+$AZ$41+$AW$48+#REF!)</f>
        <v>#REF!</v>
      </c>
      <c r="BR155" s="78" t="e">
        <f t="shared" si="29"/>
        <v>#REF!</v>
      </c>
      <c r="BS155" s="59"/>
      <c r="BT155" s="59"/>
      <c r="BU155" s="59" t="s">
        <v>16</v>
      </c>
      <c r="BV155" s="68" t="str">
        <f t="shared" si="30"/>
        <v>0</v>
      </c>
    </row>
    <row r="156" spans="2:74" ht="12.75">
      <c r="B156" s="139">
        <v>38</v>
      </c>
      <c r="C156" s="140"/>
      <c r="D156" s="140">
        <v>2</v>
      </c>
      <c r="E156" s="140"/>
      <c r="F156" s="140"/>
      <c r="G156" s="140" t="s">
        <v>19</v>
      </c>
      <c r="H156" s="140"/>
      <c r="I156" s="140"/>
      <c r="J156" s="150">
        <f>J155</f>
        <v>0.5312499999999999</v>
      </c>
      <c r="K156" s="150"/>
      <c r="L156" s="150"/>
      <c r="M156" s="150"/>
      <c r="N156" s="151"/>
      <c r="O156" s="193" t="str">
        <f>AG106</f>
        <v>4C</v>
      </c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8" t="s">
        <v>17</v>
      </c>
      <c r="AF156" s="161" t="str">
        <f>AG101</f>
        <v>3A</v>
      </c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2"/>
      <c r="AW156" s="163"/>
      <c r="AX156" s="164"/>
      <c r="AY156" s="8" t="s">
        <v>16</v>
      </c>
      <c r="AZ156" s="164"/>
      <c r="BA156" s="165"/>
      <c r="BB156" s="163"/>
      <c r="BC156" s="166"/>
      <c r="BD156" s="95"/>
      <c r="BE156" s="68" t="str">
        <f t="shared" si="25"/>
        <v>0</v>
      </c>
      <c r="BF156" s="67" t="str">
        <f t="shared" si="26"/>
        <v>0</v>
      </c>
      <c r="BG156" s="67" t="s">
        <v>16</v>
      </c>
      <c r="BH156" s="67" t="str">
        <f t="shared" si="27"/>
        <v>0</v>
      </c>
      <c r="BI156" s="59"/>
      <c r="BJ156" s="59"/>
      <c r="BK156" s="74"/>
      <c r="BL156" s="74"/>
      <c r="BM156" s="75">
        <f t="shared" si="28"/>
        <v>0</v>
      </c>
      <c r="BN156" s="76" t="e">
        <f>SUM($BH$36+$BF$41+$BH$48+#REF!)</f>
        <v>#REF!</v>
      </c>
      <c r="BO156" s="76" t="e">
        <f>SUM($AZ$36+$AW$41+$AZ$48+#REF!)</f>
        <v>#REF!</v>
      </c>
      <c r="BP156" s="77" t="s">
        <v>16</v>
      </c>
      <c r="BQ156" s="76" t="e">
        <f>SUM($AW$36+$AZ$41+$AW$48+#REF!)</f>
        <v>#REF!</v>
      </c>
      <c r="BR156" s="78" t="e">
        <f t="shared" si="29"/>
        <v>#REF!</v>
      </c>
      <c r="BS156" s="59"/>
      <c r="BT156" s="59"/>
      <c r="BU156" s="59" t="s">
        <v>16</v>
      </c>
      <c r="BV156" s="68" t="str">
        <f t="shared" si="30"/>
        <v>0</v>
      </c>
    </row>
    <row r="157" spans="2:74" ht="13.5" thickBot="1">
      <c r="B157" s="141">
        <v>39</v>
      </c>
      <c r="C157" s="142"/>
      <c r="D157" s="142">
        <v>3</v>
      </c>
      <c r="E157" s="142"/>
      <c r="F157" s="142"/>
      <c r="G157" s="142" t="s">
        <v>26</v>
      </c>
      <c r="H157" s="142"/>
      <c r="I157" s="142"/>
      <c r="J157" s="156">
        <f>J156</f>
        <v>0.5312499999999999</v>
      </c>
      <c r="K157" s="157"/>
      <c r="L157" s="157"/>
      <c r="M157" s="157"/>
      <c r="N157" s="158"/>
      <c r="O157" s="177" t="str">
        <f>R114</f>
        <v>6C</v>
      </c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22" t="s">
        <v>17</v>
      </c>
      <c r="AF157" s="171" t="str">
        <f>R109</f>
        <v>5A</v>
      </c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2"/>
      <c r="AW157" s="173"/>
      <c r="AX157" s="175"/>
      <c r="AY157" s="22" t="s">
        <v>16</v>
      </c>
      <c r="AZ157" s="175"/>
      <c r="BA157" s="176"/>
      <c r="BB157" s="173"/>
      <c r="BC157" s="174"/>
      <c r="BD157" s="95"/>
      <c r="BE157" s="68" t="str">
        <f t="shared" si="25"/>
        <v>0</v>
      </c>
      <c r="BF157" s="67" t="str">
        <f t="shared" si="26"/>
        <v>0</v>
      </c>
      <c r="BG157" s="67" t="s">
        <v>16</v>
      </c>
      <c r="BH157" s="67" t="str">
        <f t="shared" si="27"/>
        <v>0</v>
      </c>
      <c r="BI157" s="59"/>
      <c r="BJ157" s="59"/>
      <c r="BK157" s="74"/>
      <c r="BL157" s="74"/>
      <c r="BM157" s="75">
        <f t="shared" si="28"/>
        <v>0</v>
      </c>
      <c r="BN157" s="76" t="e">
        <f>SUM($BH$36+$BF$41+$BH$48+#REF!)</f>
        <v>#REF!</v>
      </c>
      <c r="BO157" s="76" t="e">
        <f>SUM($AZ$36+$AW$41+$AZ$48+#REF!)</f>
        <v>#REF!</v>
      </c>
      <c r="BP157" s="77" t="s">
        <v>16</v>
      </c>
      <c r="BQ157" s="76" t="e">
        <f>SUM($AW$36+$AZ$41+$AW$48+#REF!)</f>
        <v>#REF!</v>
      </c>
      <c r="BR157" s="78" t="e">
        <f t="shared" si="29"/>
        <v>#REF!</v>
      </c>
      <c r="BS157" s="59"/>
      <c r="BT157" s="59"/>
      <c r="BU157" s="59" t="s">
        <v>16</v>
      </c>
      <c r="BV157" s="68" t="str">
        <f t="shared" si="30"/>
        <v>0</v>
      </c>
    </row>
    <row r="158" spans="2:74" ht="12.75">
      <c r="B158" s="137">
        <v>40</v>
      </c>
      <c r="C158" s="138"/>
      <c r="D158" s="138">
        <v>1</v>
      </c>
      <c r="E158" s="138"/>
      <c r="F158" s="138"/>
      <c r="G158" s="138" t="s">
        <v>13</v>
      </c>
      <c r="H158" s="138"/>
      <c r="I158" s="138"/>
      <c r="J158" s="169">
        <f>J157+$U$10*$X$10+$AL$10</f>
        <v>0.5486111111111109</v>
      </c>
      <c r="K158" s="169"/>
      <c r="L158" s="169"/>
      <c r="M158" s="169"/>
      <c r="N158" s="170"/>
      <c r="O158" s="147" t="str">
        <f>D102</f>
        <v>1B</v>
      </c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5" t="s">
        <v>17</v>
      </c>
      <c r="AF158" s="148" t="str">
        <f>D103</f>
        <v>1C</v>
      </c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9"/>
      <c r="AW158" s="159"/>
      <c r="AX158" s="167"/>
      <c r="AY158" s="15" t="s">
        <v>16</v>
      </c>
      <c r="AZ158" s="167"/>
      <c r="BA158" s="168"/>
      <c r="BB158" s="159"/>
      <c r="BC158" s="160"/>
      <c r="BD158" s="95"/>
      <c r="BE158" s="68" t="str">
        <f t="shared" si="25"/>
        <v>0</v>
      </c>
      <c r="BF158" s="67" t="str">
        <f t="shared" si="26"/>
        <v>0</v>
      </c>
      <c r="BG158" s="67" t="s">
        <v>16</v>
      </c>
      <c r="BH158" s="67" t="str">
        <f t="shared" si="27"/>
        <v>0</v>
      </c>
      <c r="BI158" s="59"/>
      <c r="BJ158" s="59"/>
      <c r="BK158" s="74"/>
      <c r="BL158" s="74"/>
      <c r="BM158" s="75">
        <f t="shared" si="28"/>
        <v>0</v>
      </c>
      <c r="BN158" s="76" t="e">
        <f>SUM($BH$36+$BF$41+$BH$48+#REF!)</f>
        <v>#REF!</v>
      </c>
      <c r="BO158" s="76" t="e">
        <f>SUM($AZ$36+$AW$41+$AZ$48+#REF!)</f>
        <v>#REF!</v>
      </c>
      <c r="BP158" s="77" t="s">
        <v>16</v>
      </c>
      <c r="BQ158" s="76" t="e">
        <f>SUM($AW$36+$AZ$41+$AW$48+#REF!)</f>
        <v>#REF!</v>
      </c>
      <c r="BR158" s="78" t="e">
        <f t="shared" si="29"/>
        <v>#REF!</v>
      </c>
      <c r="BS158" s="59"/>
      <c r="BT158" s="59"/>
      <c r="BU158" s="59" t="s">
        <v>16</v>
      </c>
      <c r="BV158" s="68" t="str">
        <f t="shared" si="30"/>
        <v>0</v>
      </c>
    </row>
    <row r="159" spans="2:74" ht="12.75">
      <c r="B159" s="139">
        <v>41</v>
      </c>
      <c r="C159" s="140"/>
      <c r="D159" s="140">
        <v>2</v>
      </c>
      <c r="E159" s="140"/>
      <c r="F159" s="140"/>
      <c r="G159" s="140" t="s">
        <v>19</v>
      </c>
      <c r="H159" s="140"/>
      <c r="I159" s="140"/>
      <c r="J159" s="150">
        <f>J158</f>
        <v>0.5486111111111109</v>
      </c>
      <c r="K159" s="150"/>
      <c r="L159" s="150"/>
      <c r="M159" s="150"/>
      <c r="N159" s="151"/>
      <c r="O159" s="193" t="str">
        <f>AG102</f>
        <v>3B</v>
      </c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8" t="s">
        <v>17</v>
      </c>
      <c r="AF159" s="161" t="str">
        <f>AG103</f>
        <v>3C</v>
      </c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2"/>
      <c r="AW159" s="163"/>
      <c r="AX159" s="164"/>
      <c r="AY159" s="8" t="s">
        <v>16</v>
      </c>
      <c r="AZ159" s="164"/>
      <c r="BA159" s="165"/>
      <c r="BB159" s="163"/>
      <c r="BC159" s="166"/>
      <c r="BD159" s="95"/>
      <c r="BE159" s="68" t="str">
        <f t="shared" si="25"/>
        <v>0</v>
      </c>
      <c r="BF159" s="67" t="str">
        <f t="shared" si="26"/>
        <v>0</v>
      </c>
      <c r="BG159" s="67" t="s">
        <v>16</v>
      </c>
      <c r="BH159" s="67" t="str">
        <f t="shared" si="27"/>
        <v>0</v>
      </c>
      <c r="BI159" s="59"/>
      <c r="BJ159" s="59"/>
      <c r="BK159" s="74"/>
      <c r="BL159" s="74"/>
      <c r="BM159" s="75">
        <f t="shared" si="28"/>
        <v>0</v>
      </c>
      <c r="BN159" s="76" t="e">
        <f>SUM($BH$36+$BF$41+$BH$48+#REF!)</f>
        <v>#REF!</v>
      </c>
      <c r="BO159" s="76" t="e">
        <f>SUM($AZ$36+$AW$41+$AZ$48+#REF!)</f>
        <v>#REF!</v>
      </c>
      <c r="BP159" s="77" t="s">
        <v>16</v>
      </c>
      <c r="BQ159" s="76" t="e">
        <f>SUM($AW$36+$AZ$41+$AW$48+#REF!)</f>
        <v>#REF!</v>
      </c>
      <c r="BR159" s="78" t="e">
        <f t="shared" si="29"/>
        <v>#REF!</v>
      </c>
      <c r="BS159" s="59"/>
      <c r="BT159" s="59"/>
      <c r="BU159" s="59" t="s">
        <v>16</v>
      </c>
      <c r="BV159" s="68" t="str">
        <f t="shared" si="30"/>
        <v>0</v>
      </c>
    </row>
    <row r="160" spans="2:74" ht="13.5" thickBot="1">
      <c r="B160" s="141">
        <v>42</v>
      </c>
      <c r="C160" s="142"/>
      <c r="D160" s="153">
        <v>3</v>
      </c>
      <c r="E160" s="154"/>
      <c r="F160" s="155"/>
      <c r="G160" s="153" t="s">
        <v>26</v>
      </c>
      <c r="H160" s="154"/>
      <c r="I160" s="155"/>
      <c r="J160" s="156">
        <f>J159</f>
        <v>0.5486111111111109</v>
      </c>
      <c r="K160" s="157"/>
      <c r="L160" s="157"/>
      <c r="M160" s="157"/>
      <c r="N160" s="158"/>
      <c r="O160" s="177" t="str">
        <f>R110</f>
        <v>5B</v>
      </c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22" t="s">
        <v>17</v>
      </c>
      <c r="AF160" s="171" t="str">
        <f>R111</f>
        <v>5C</v>
      </c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2"/>
      <c r="AW160" s="135"/>
      <c r="AX160" s="143"/>
      <c r="AY160" s="22" t="s">
        <v>16</v>
      </c>
      <c r="AZ160" s="143"/>
      <c r="BA160" s="152"/>
      <c r="BB160" s="135"/>
      <c r="BC160" s="136"/>
      <c r="BD160" s="95"/>
      <c r="BE160" s="68" t="str">
        <f t="shared" si="25"/>
        <v>0</v>
      </c>
      <c r="BF160" s="67" t="str">
        <f t="shared" si="26"/>
        <v>0</v>
      </c>
      <c r="BG160" s="67" t="s">
        <v>16</v>
      </c>
      <c r="BH160" s="67" t="str">
        <f t="shared" si="27"/>
        <v>0</v>
      </c>
      <c r="BI160" s="59"/>
      <c r="BJ160" s="59"/>
      <c r="BK160" s="74"/>
      <c r="BL160" s="74"/>
      <c r="BM160" s="75">
        <f t="shared" si="28"/>
        <v>0</v>
      </c>
      <c r="BN160" s="76" t="e">
        <f>SUM($BH$36+$BF$41+$BH$48+#REF!)</f>
        <v>#REF!</v>
      </c>
      <c r="BO160" s="76" t="e">
        <f>SUM($AZ$36+$AW$41+$AZ$48+#REF!)</f>
        <v>#REF!</v>
      </c>
      <c r="BP160" s="77" t="s">
        <v>16</v>
      </c>
      <c r="BQ160" s="76" t="e">
        <f>SUM($AW$36+$AZ$41+$AW$48+#REF!)</f>
        <v>#REF!</v>
      </c>
      <c r="BR160" s="78" t="e">
        <f t="shared" si="29"/>
        <v>#REF!</v>
      </c>
      <c r="BS160" s="59"/>
      <c r="BT160" s="59"/>
      <c r="BU160" s="59" t="s">
        <v>16</v>
      </c>
      <c r="BV160" s="68" t="str">
        <f t="shared" si="30"/>
        <v>0</v>
      </c>
    </row>
    <row r="161" spans="2:74" ht="12.75">
      <c r="B161" s="137">
        <v>43</v>
      </c>
      <c r="C161" s="138"/>
      <c r="D161" s="138">
        <v>1</v>
      </c>
      <c r="E161" s="138"/>
      <c r="F161" s="138"/>
      <c r="G161" s="138" t="s">
        <v>13</v>
      </c>
      <c r="H161" s="138"/>
      <c r="I161" s="138"/>
      <c r="J161" s="169">
        <f>J160+$U$10*$X$10+$AL$10</f>
        <v>0.565972222222222</v>
      </c>
      <c r="K161" s="169"/>
      <c r="L161" s="169"/>
      <c r="M161" s="169"/>
      <c r="N161" s="170"/>
      <c r="O161" s="147" t="str">
        <f>D104</f>
        <v>2A</v>
      </c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5" t="s">
        <v>17</v>
      </c>
      <c r="AF161" s="148" t="str">
        <f>D105</f>
        <v>2B</v>
      </c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9"/>
      <c r="AW161" s="159"/>
      <c r="AX161" s="167"/>
      <c r="AY161" s="15" t="s">
        <v>16</v>
      </c>
      <c r="AZ161" s="167"/>
      <c r="BA161" s="168"/>
      <c r="BB161" s="159"/>
      <c r="BC161" s="160"/>
      <c r="BD161" s="95"/>
      <c r="BE161" s="68" t="str">
        <f>IF(ISBLANK(AZ161),"0",IF(AW161&gt;AZ161,3,IF(AW161=AZ161,1,0)))</f>
        <v>0</v>
      </c>
      <c r="BF161" s="67" t="str">
        <f>IF(ISBLANK(AW161),"0",IF(AW161&gt;AZ161,3,IF(AW161=AZ161,1,0)))</f>
        <v>0</v>
      </c>
      <c r="BG161" s="67" t="s">
        <v>16</v>
      </c>
      <c r="BH161" s="67" t="str">
        <f>IF(ISBLANK(AZ161),"0",IF(AZ161&gt;AW161,3,IF(AZ161=AW161,1,0)))</f>
        <v>0</v>
      </c>
      <c r="BI161" s="59"/>
      <c r="BJ161" s="59"/>
      <c r="BK161" s="74"/>
      <c r="BL161" s="74"/>
      <c r="BM161" s="75">
        <f t="shared" si="28"/>
        <v>0</v>
      </c>
      <c r="BN161" s="76" t="e">
        <f>SUM($BH$36+$BF$41+$BH$48+#REF!)</f>
        <v>#REF!</v>
      </c>
      <c r="BO161" s="76" t="e">
        <f>SUM($AZ$36+$AW$41+$AZ$48+#REF!)</f>
        <v>#REF!</v>
      </c>
      <c r="BP161" s="77" t="s">
        <v>16</v>
      </c>
      <c r="BQ161" s="76" t="e">
        <f>SUM($AW$36+$AZ$41+$AW$48+#REF!)</f>
        <v>#REF!</v>
      </c>
      <c r="BR161" s="78" t="e">
        <f>SUM(BO161-BQ161)</f>
        <v>#REF!</v>
      </c>
      <c r="BS161" s="59"/>
      <c r="BT161" s="59"/>
      <c r="BU161" s="59" t="s">
        <v>16</v>
      </c>
      <c r="BV161" s="68" t="str">
        <f>IF(ISBLANK(AZ161),"0",IF(AZ161&gt;AW161,3,IF(AZ161=AW161,1,0)))</f>
        <v>0</v>
      </c>
    </row>
    <row r="162" spans="2:74" ht="12.75">
      <c r="B162" s="139">
        <v>44</v>
      </c>
      <c r="C162" s="140"/>
      <c r="D162" s="140">
        <v>2</v>
      </c>
      <c r="E162" s="140"/>
      <c r="F162" s="140"/>
      <c r="G162" s="140" t="s">
        <v>19</v>
      </c>
      <c r="H162" s="140"/>
      <c r="I162" s="140"/>
      <c r="J162" s="150">
        <f>J161</f>
        <v>0.565972222222222</v>
      </c>
      <c r="K162" s="150"/>
      <c r="L162" s="150"/>
      <c r="M162" s="150"/>
      <c r="N162" s="151"/>
      <c r="O162" s="193" t="str">
        <f>AG104</f>
        <v>4A</v>
      </c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8" t="s">
        <v>17</v>
      </c>
      <c r="AF162" s="161" t="str">
        <f>AG105</f>
        <v>4B</v>
      </c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2"/>
      <c r="AW162" s="163"/>
      <c r="AX162" s="164"/>
      <c r="AY162" s="8" t="s">
        <v>16</v>
      </c>
      <c r="AZ162" s="164"/>
      <c r="BA162" s="165"/>
      <c r="BB162" s="163"/>
      <c r="BC162" s="166"/>
      <c r="BD162" s="95"/>
      <c r="BE162" s="68" t="str">
        <f>IF(ISBLANK(AZ162),"0",IF(AW162&gt;AZ162,3,IF(AW162=AZ162,1,0)))</f>
        <v>0</v>
      </c>
      <c r="BF162" s="67" t="str">
        <f>IF(ISBLANK(AW162),"0",IF(AW162&gt;AZ162,3,IF(AW162=AZ162,1,0)))</f>
        <v>0</v>
      </c>
      <c r="BG162" s="67" t="s">
        <v>16</v>
      </c>
      <c r="BH162" s="67" t="str">
        <f>IF(ISBLANK(AZ162),"0",IF(AZ162&gt;AW162,3,IF(AZ162=AW162,1,0)))</f>
        <v>0</v>
      </c>
      <c r="BI162" s="59"/>
      <c r="BJ162" s="59"/>
      <c r="BK162" s="74"/>
      <c r="BL162" s="74"/>
      <c r="BM162" s="75">
        <f t="shared" si="28"/>
        <v>0</v>
      </c>
      <c r="BN162" s="76" t="e">
        <f>SUM($BH$36+$BF$41+$BH$48+#REF!)</f>
        <v>#REF!</v>
      </c>
      <c r="BO162" s="76" t="e">
        <f>SUM($AZ$36+$AW$41+$AZ$48+#REF!)</f>
        <v>#REF!</v>
      </c>
      <c r="BP162" s="77" t="s">
        <v>16</v>
      </c>
      <c r="BQ162" s="76" t="e">
        <f>SUM($AW$36+$AZ$41+$AW$48+#REF!)</f>
        <v>#REF!</v>
      </c>
      <c r="BR162" s="78" t="e">
        <f>SUM(BO162-BQ162)</f>
        <v>#REF!</v>
      </c>
      <c r="BS162" s="59"/>
      <c r="BT162" s="59"/>
      <c r="BU162" s="59" t="s">
        <v>16</v>
      </c>
      <c r="BV162" s="68" t="str">
        <f>IF(ISBLANK(AZ162),"0",IF(AZ162&gt;AW162,3,IF(AZ162=AW162,1,0)))</f>
        <v>0</v>
      </c>
    </row>
    <row r="163" spans="2:74" ht="13.5" thickBot="1">
      <c r="B163" s="141">
        <v>45</v>
      </c>
      <c r="C163" s="142"/>
      <c r="D163" s="153">
        <v>3</v>
      </c>
      <c r="E163" s="154"/>
      <c r="F163" s="155"/>
      <c r="G163" s="153" t="s">
        <v>26</v>
      </c>
      <c r="H163" s="154"/>
      <c r="I163" s="155"/>
      <c r="J163" s="156">
        <f>J162</f>
        <v>0.565972222222222</v>
      </c>
      <c r="K163" s="157"/>
      <c r="L163" s="157"/>
      <c r="M163" s="157"/>
      <c r="N163" s="158"/>
      <c r="O163" s="144" t="str">
        <f>R112</f>
        <v>6A</v>
      </c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22" t="s">
        <v>17</v>
      </c>
      <c r="AF163" s="145" t="str">
        <f>R113</f>
        <v>6B</v>
      </c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6"/>
      <c r="AW163" s="135"/>
      <c r="AX163" s="143"/>
      <c r="AY163" s="22" t="s">
        <v>16</v>
      </c>
      <c r="AZ163" s="143"/>
      <c r="BA163" s="152"/>
      <c r="BB163" s="135"/>
      <c r="BC163" s="136"/>
      <c r="BD163" s="95"/>
      <c r="BE163" s="68" t="str">
        <f>IF(ISBLANK(AZ163),"0",IF(AW163&gt;AZ163,3,IF(AW163=AZ163,1,0)))</f>
        <v>0</v>
      </c>
      <c r="BF163" s="67" t="str">
        <f>IF(ISBLANK(AW163),"0",IF(AW163&gt;AZ163,3,IF(AW163=AZ163,1,0)))</f>
        <v>0</v>
      </c>
      <c r="BG163" s="67" t="s">
        <v>16</v>
      </c>
      <c r="BH163" s="67" t="str">
        <f>IF(ISBLANK(AZ163),"0",IF(AZ163&gt;AW163,3,IF(AZ163=AW163,1,0)))</f>
        <v>0</v>
      </c>
      <c r="BI163" s="59"/>
      <c r="BJ163" s="59"/>
      <c r="BK163" s="74"/>
      <c r="BL163" s="74"/>
      <c r="BM163" s="75">
        <f t="shared" si="28"/>
        <v>0</v>
      </c>
      <c r="BN163" s="76" t="e">
        <f>SUM($BH$36+$BF$41+$BH$48+#REF!)</f>
        <v>#REF!</v>
      </c>
      <c r="BO163" s="76" t="e">
        <f>SUM($AZ$36+$AW$41+$AZ$48+#REF!)</f>
        <v>#REF!</v>
      </c>
      <c r="BP163" s="77" t="s">
        <v>16</v>
      </c>
      <c r="BQ163" s="76" t="e">
        <f>SUM($AW$36+$AZ$41+$AW$48+#REF!)</f>
        <v>#REF!</v>
      </c>
      <c r="BR163" s="78" t="e">
        <f>SUM(BO163-BQ163)</f>
        <v>#REF!</v>
      </c>
      <c r="BS163" s="59"/>
      <c r="BT163" s="59"/>
      <c r="BU163" s="59" t="s">
        <v>16</v>
      </c>
      <c r="BV163" s="68" t="str">
        <f>IF(ISBLANK(AZ163),"0",IF(AZ163&gt;AW163,3,IF(AZ163=AW163,1,0)))</f>
        <v>0</v>
      </c>
    </row>
    <row r="164" spans="2:60" ht="12.75">
      <c r="B164" s="139">
        <v>46</v>
      </c>
      <c r="C164" s="140"/>
      <c r="D164" s="140">
        <v>2</v>
      </c>
      <c r="E164" s="140"/>
      <c r="F164" s="140"/>
      <c r="G164" s="227" t="s">
        <v>97</v>
      </c>
      <c r="H164" s="227"/>
      <c r="I164" s="227"/>
      <c r="J164" s="150">
        <v>0.5972222222222222</v>
      </c>
      <c r="K164" s="150"/>
      <c r="L164" s="150"/>
      <c r="M164" s="150"/>
      <c r="N164" s="151"/>
      <c r="O164" s="193" t="s">
        <v>101</v>
      </c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8" t="s">
        <v>17</v>
      </c>
      <c r="AF164" s="161" t="s">
        <v>103</v>
      </c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2"/>
      <c r="AW164" s="163"/>
      <c r="AX164" s="164"/>
      <c r="AY164" s="8" t="s">
        <v>16</v>
      </c>
      <c r="AZ164" s="164"/>
      <c r="BA164" s="165"/>
      <c r="BB164" s="163"/>
      <c r="BC164" s="166"/>
      <c r="BD164" s="95"/>
      <c r="BF164" s="67"/>
      <c r="BG164" s="67"/>
      <c r="BH164" s="67"/>
    </row>
    <row r="165" spans="2:55" ht="13.5" thickBot="1">
      <c r="B165" s="141">
        <v>47</v>
      </c>
      <c r="C165" s="142"/>
      <c r="D165" s="153">
        <v>1</v>
      </c>
      <c r="E165" s="154"/>
      <c r="F165" s="155"/>
      <c r="G165" s="228" t="s">
        <v>79</v>
      </c>
      <c r="H165" s="229"/>
      <c r="I165" s="230"/>
      <c r="J165" s="156">
        <v>0.5972222222222222</v>
      </c>
      <c r="K165" s="157"/>
      <c r="L165" s="157"/>
      <c r="M165" s="157"/>
      <c r="N165" s="158"/>
      <c r="O165" s="144" t="s">
        <v>102</v>
      </c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22" t="s">
        <v>17</v>
      </c>
      <c r="AF165" s="145" t="s">
        <v>104</v>
      </c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6"/>
      <c r="AW165" s="135"/>
      <c r="AX165" s="143"/>
      <c r="AY165" s="22" t="s">
        <v>16</v>
      </c>
      <c r="AZ165" s="143"/>
      <c r="BA165" s="152"/>
      <c r="BB165" s="135"/>
      <c r="BC165" s="136"/>
    </row>
    <row r="166" ht="12.75">
      <c r="B166" s="1" t="s">
        <v>98</v>
      </c>
    </row>
    <row r="167" ht="13.5" thickBot="1"/>
    <row r="168" spans="1:75" ht="13.5" thickBot="1">
      <c r="A168" s="9"/>
      <c r="B168" s="178" t="s">
        <v>80</v>
      </c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80"/>
      <c r="P168" s="178" t="s">
        <v>20</v>
      </c>
      <c r="Q168" s="179"/>
      <c r="R168" s="180"/>
      <c r="S168" s="178" t="s">
        <v>82</v>
      </c>
      <c r="T168" s="179"/>
      <c r="U168" s="179"/>
      <c r="V168" s="179"/>
      <c r="W168" s="180"/>
      <c r="X168" s="178" t="s">
        <v>22</v>
      </c>
      <c r="Y168" s="179"/>
      <c r="Z168" s="180"/>
      <c r="AA168" s="10"/>
      <c r="AB168" s="10"/>
      <c r="AC168" s="10"/>
      <c r="AD168" s="10"/>
      <c r="AE168" s="178" t="s">
        <v>92</v>
      </c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80"/>
      <c r="AS168" s="178" t="s">
        <v>20</v>
      </c>
      <c r="AT168" s="179"/>
      <c r="AU168" s="180"/>
      <c r="AV168" s="178" t="s">
        <v>82</v>
      </c>
      <c r="AW168" s="179"/>
      <c r="AX168" s="179"/>
      <c r="AY168" s="179"/>
      <c r="AZ168" s="180"/>
      <c r="BA168" s="178" t="s">
        <v>22</v>
      </c>
      <c r="BB168" s="179"/>
      <c r="BC168" s="180"/>
      <c r="BD168" s="48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2"/>
      <c r="BW168" s="82"/>
    </row>
    <row r="169" spans="2:55" ht="12.75">
      <c r="B169" s="124" t="s">
        <v>5</v>
      </c>
      <c r="C169" s="125"/>
      <c r="D169" s="126">
        <f>IF(ISBLANK($AZ$34),"",$BY$35)</f>
      </c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7"/>
      <c r="P169" s="124">
        <f>IF(ISBLANK($AZ$34),"",$BZ$35)</f>
      </c>
      <c r="Q169" s="125"/>
      <c r="R169" s="128"/>
      <c r="S169" s="124">
        <f>IF(ISBLANK($AZ$34),"",$CA$35)</f>
      </c>
      <c r="T169" s="125"/>
      <c r="U169" s="11" t="s">
        <v>16</v>
      </c>
      <c r="V169" s="125">
        <f>IF(ISBLANK($AZ$34),"",$CC$35)</f>
      </c>
      <c r="W169" s="128"/>
      <c r="X169" s="132">
        <f>IF(ISBLANK($AZ$34),"",$CD$35)</f>
      </c>
      <c r="Y169" s="133"/>
      <c r="Z169" s="134"/>
      <c r="AA169" s="4"/>
      <c r="AB169" s="4"/>
      <c r="AC169" s="4"/>
      <c r="AD169" s="4"/>
      <c r="AE169" s="124" t="s">
        <v>5</v>
      </c>
      <c r="AF169" s="125"/>
      <c r="AG169" s="126">
        <f>IF(ISBLANK($AZ$35),"",$BY$43)</f>
      </c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7"/>
      <c r="AS169" s="124">
        <f>IF(ISBLANK($AZ$35),"",$BZ$43)</f>
      </c>
      <c r="AT169" s="125"/>
      <c r="AU169" s="128"/>
      <c r="AV169" s="124">
        <f>IF(ISBLANK($AZ$35),"",$CA$43)</f>
      </c>
      <c r="AW169" s="125"/>
      <c r="AX169" s="11" t="s">
        <v>16</v>
      </c>
      <c r="AY169" s="125">
        <f>IF(ISBLANK($AZ$35),"",$CC$43)</f>
      </c>
      <c r="AZ169" s="128"/>
      <c r="BA169" s="132">
        <f>IF(ISBLANK($AZ$35),"",$CD$43)</f>
      </c>
      <c r="BB169" s="133"/>
      <c r="BC169" s="134"/>
    </row>
    <row r="170" spans="2:55" ht="12.75">
      <c r="B170" s="100" t="s">
        <v>6</v>
      </c>
      <c r="C170" s="101"/>
      <c r="D170" s="181">
        <f>IF(ISBLANK($AZ$34),"",$BY$36)</f>
      </c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2"/>
      <c r="P170" s="100">
        <f>IF(ISBLANK($AZ$34),"",$BZ$36)</f>
      </c>
      <c r="Q170" s="101"/>
      <c r="R170" s="117"/>
      <c r="S170" s="100">
        <f>IF(ISBLANK($AZ$34),"",$CA$36)</f>
      </c>
      <c r="T170" s="101"/>
      <c r="U170" s="12" t="s">
        <v>16</v>
      </c>
      <c r="V170" s="101">
        <f>IF(ISBLANK($AZ$34),"",$CC$36)</f>
      </c>
      <c r="W170" s="117"/>
      <c r="X170" s="118">
        <f>IF(ISBLANK($AZ$34),"",$CD$36)</f>
      </c>
      <c r="Y170" s="119"/>
      <c r="Z170" s="120"/>
      <c r="AA170" s="4"/>
      <c r="AB170" s="4"/>
      <c r="AC170" s="4"/>
      <c r="AD170" s="4"/>
      <c r="AE170" s="100" t="s">
        <v>6</v>
      </c>
      <c r="AF170" s="101"/>
      <c r="AG170" s="181">
        <f>IF(ISBLANK($AZ$35),"",$BY$44)</f>
      </c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2"/>
      <c r="AS170" s="100">
        <f>IF(ISBLANK($AZ$35),"",$BZ$44)</f>
      </c>
      <c r="AT170" s="101"/>
      <c r="AU170" s="117"/>
      <c r="AV170" s="100">
        <f>IF(ISBLANK($AZ$35),"",$CA$44)</f>
      </c>
      <c r="AW170" s="101"/>
      <c r="AX170" s="12" t="s">
        <v>16</v>
      </c>
      <c r="AY170" s="101">
        <f>IF(ISBLANK($AZ$35),"",$CC$44)</f>
      </c>
      <c r="AZ170" s="117"/>
      <c r="BA170" s="118">
        <f>IF(ISBLANK($AZ$35),"",$CD$44)</f>
      </c>
      <c r="BB170" s="119"/>
      <c r="BC170" s="120"/>
    </row>
    <row r="171" spans="2:55" ht="12.75">
      <c r="B171" s="100" t="s">
        <v>7</v>
      </c>
      <c r="C171" s="101"/>
      <c r="D171" s="181">
        <f>IF(ISBLANK($AZ$34),"",$BY$37)</f>
      </c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2"/>
      <c r="P171" s="100">
        <f>IF(ISBLANK($AZ$34),"",$BZ$37)</f>
      </c>
      <c r="Q171" s="101"/>
      <c r="R171" s="117"/>
      <c r="S171" s="100">
        <f>IF(ISBLANK($AZ$34),"",$CA$37)</f>
      </c>
      <c r="T171" s="101"/>
      <c r="U171" s="12" t="s">
        <v>16</v>
      </c>
      <c r="V171" s="101">
        <f>IF(ISBLANK($AZ$34),"",$CC$37)</f>
      </c>
      <c r="W171" s="117"/>
      <c r="X171" s="118">
        <f>IF(ISBLANK($AZ$34),"",$CD$37)</f>
      </c>
      <c r="Y171" s="119"/>
      <c r="Z171" s="120"/>
      <c r="AA171" s="4"/>
      <c r="AB171" s="4"/>
      <c r="AC171" s="4"/>
      <c r="AD171" s="4"/>
      <c r="AE171" s="100" t="s">
        <v>7</v>
      </c>
      <c r="AF171" s="101"/>
      <c r="AG171" s="181">
        <f>IF(ISBLANK($AZ$35),"",$BY$45)</f>
      </c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2"/>
      <c r="AS171" s="100">
        <f>IF(ISBLANK($AZ$35),"",$BZ$45)</f>
      </c>
      <c r="AT171" s="101"/>
      <c r="AU171" s="117"/>
      <c r="AV171" s="100">
        <f>IF(ISBLANK($AZ$35),"",$CA$45)</f>
      </c>
      <c r="AW171" s="101"/>
      <c r="AX171" s="12" t="s">
        <v>16</v>
      </c>
      <c r="AY171" s="101">
        <f>IF(ISBLANK($AZ$35),"",$CC$45)</f>
      </c>
      <c r="AZ171" s="117"/>
      <c r="BA171" s="118">
        <f>IF(ISBLANK($AZ$35),"",$CD$45)</f>
      </c>
      <c r="BB171" s="119"/>
      <c r="BC171" s="120"/>
    </row>
    <row r="172" spans="2:55" ht="12.75">
      <c r="B172" s="100" t="s">
        <v>8</v>
      </c>
      <c r="C172" s="101"/>
      <c r="D172" s="102">
        <f>IF(ISBLANK($AZ$34),"",$BY$38)</f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4"/>
      <c r="P172" s="114">
        <f>IF(ISBLANK($AZ$34),"",$BZ$38)</f>
      </c>
      <c r="Q172" s="115"/>
      <c r="R172" s="116"/>
      <c r="S172" s="101">
        <f>IF(ISBLANK($AZ$34),"",$CA$38)</f>
      </c>
      <c r="T172" s="101"/>
      <c r="U172" s="12" t="s">
        <v>16</v>
      </c>
      <c r="V172" s="101">
        <f>IF(ISBLANK($AZ$34),"",$CC$38)</f>
      </c>
      <c r="W172" s="101"/>
      <c r="X172" s="129">
        <f>IF(ISBLANK($AZ$34),"",$CD$38)</f>
      </c>
      <c r="Y172" s="130"/>
      <c r="Z172" s="131"/>
      <c r="AA172" s="4"/>
      <c r="AB172" s="4"/>
      <c r="AC172" s="4"/>
      <c r="AD172" s="4"/>
      <c r="AE172" s="100" t="s">
        <v>8</v>
      </c>
      <c r="AF172" s="101"/>
      <c r="AG172" s="102">
        <f>IF(ISBLANK($AZ$35),"",$BY$46)</f>
      </c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4"/>
      <c r="AS172" s="114">
        <f>IF(ISBLANK($AZ$35),"",$BZ$46)</f>
      </c>
      <c r="AT172" s="115"/>
      <c r="AU172" s="116"/>
      <c r="AV172" s="101">
        <f>IF(ISBLANK($AZ$35),"",$CA$46)</f>
      </c>
      <c r="AW172" s="101"/>
      <c r="AX172" s="12" t="s">
        <v>16</v>
      </c>
      <c r="AY172" s="101">
        <f>IF(ISBLANK($AZ$35),"",$CC$46)</f>
      </c>
      <c r="AZ172" s="101"/>
      <c r="BA172" s="129">
        <f>IF(ISBLANK($AZ$35),"",$CD$46)</f>
      </c>
      <c r="BB172" s="130"/>
      <c r="BC172" s="131"/>
    </row>
    <row r="173" spans="2:55" ht="12.75">
      <c r="B173" s="100" t="s">
        <v>28</v>
      </c>
      <c r="C173" s="101"/>
      <c r="D173" s="102">
        <f>IF(ISBLANK($AZ$34),"",$BY$39)</f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4"/>
      <c r="P173" s="114">
        <f>IF(ISBLANK($AZ$34),"",$BZ$39)</f>
      </c>
      <c r="Q173" s="115"/>
      <c r="R173" s="116"/>
      <c r="S173" s="101">
        <f>IF(ISBLANK($AZ$34),"",$CA$39)</f>
      </c>
      <c r="T173" s="101"/>
      <c r="U173" s="12" t="s">
        <v>16</v>
      </c>
      <c r="V173" s="101">
        <f>IF(ISBLANK($AZ$34),"",$CC$39)</f>
      </c>
      <c r="W173" s="101"/>
      <c r="X173" s="129">
        <f>IF(ISBLANK($AZ$34),"",$CD$39)</f>
      </c>
      <c r="Y173" s="130"/>
      <c r="Z173" s="131"/>
      <c r="AA173" s="4"/>
      <c r="AB173" s="4"/>
      <c r="AC173" s="4"/>
      <c r="AD173" s="4"/>
      <c r="AE173" s="100" t="s">
        <v>28</v>
      </c>
      <c r="AF173" s="101"/>
      <c r="AG173" s="102">
        <f>IF(ISBLANK($AZ$35),"",$BY$47)</f>
      </c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4"/>
      <c r="AS173" s="114">
        <f>IF(ISBLANK($AZ$35),"",$BZ$47)</f>
      </c>
      <c r="AT173" s="115"/>
      <c r="AU173" s="116"/>
      <c r="AV173" s="101">
        <f>IF(ISBLANK($AZ$35),"",$CA$47)</f>
      </c>
      <c r="AW173" s="101"/>
      <c r="AX173" s="12" t="s">
        <v>16</v>
      </c>
      <c r="AY173" s="101">
        <f>IF(ISBLANK($AZ$35),"",$CC$47)</f>
      </c>
      <c r="AZ173" s="101"/>
      <c r="BA173" s="129">
        <f>IF(ISBLANK($AZ$35),"",$CD$47)</f>
      </c>
      <c r="BB173" s="130"/>
      <c r="BC173" s="131"/>
    </row>
    <row r="174" spans="2:55" ht="13.5" thickBot="1">
      <c r="B174" s="105" t="s">
        <v>30</v>
      </c>
      <c r="C174" s="106"/>
      <c r="D174" s="107">
        <f>IF(ISBLANK($AZ$34),"",$BY$40)</f>
      </c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9"/>
      <c r="P174" s="110">
        <f>IF(ISBLANK($AZ$34),"",$BZ$40)</f>
      </c>
      <c r="Q174" s="111"/>
      <c r="R174" s="112"/>
      <c r="S174" s="113">
        <f>IF(ISBLANK($AZ$34),"",$CA$40)</f>
      </c>
      <c r="T174" s="113"/>
      <c r="U174" s="13" t="s">
        <v>16</v>
      </c>
      <c r="V174" s="113">
        <f>IF(ISBLANK($AZ$34),"",$CC$40)</f>
      </c>
      <c r="W174" s="113"/>
      <c r="X174" s="121">
        <f>IF(ISBLANK($AZ$34),"",$CD$40)</f>
      </c>
      <c r="Y174" s="122"/>
      <c r="Z174" s="123"/>
      <c r="AA174" s="4"/>
      <c r="AB174" s="4"/>
      <c r="AC174" s="4"/>
      <c r="AD174" s="4"/>
      <c r="AE174" s="105" t="s">
        <v>30</v>
      </c>
      <c r="AF174" s="106"/>
      <c r="AG174" s="107">
        <f>IF(ISBLANK($AZ$35),"",$BY$48)</f>
      </c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9"/>
      <c r="AS174" s="110">
        <f>IF(ISBLANK($AZ$35),"",$BZ$48)</f>
      </c>
      <c r="AT174" s="111"/>
      <c r="AU174" s="112"/>
      <c r="AV174" s="113">
        <f>IF(ISBLANK($AZ$35),"",$CA$48)</f>
      </c>
      <c r="AW174" s="113"/>
      <c r="AX174" s="13" t="s">
        <v>16</v>
      </c>
      <c r="AY174" s="113">
        <f>IF(ISBLANK($AZ$35),"",$CC$48)</f>
      </c>
      <c r="AZ174" s="113"/>
      <c r="BA174" s="121">
        <f>IF(ISBLANK($AZ$35),"",$CD$48)</f>
      </c>
      <c r="BB174" s="122"/>
      <c r="BC174" s="123"/>
    </row>
    <row r="175" ht="13.5" thickBot="1"/>
    <row r="176" spans="16:75" ht="13.5" thickBot="1">
      <c r="P176" s="178" t="s">
        <v>93</v>
      </c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80"/>
      <c r="AD176" s="178" t="s">
        <v>20</v>
      </c>
      <c r="AE176" s="179"/>
      <c r="AF176" s="180"/>
      <c r="AG176" s="178" t="s">
        <v>82</v>
      </c>
      <c r="AH176" s="179"/>
      <c r="AI176" s="179"/>
      <c r="AJ176" s="179"/>
      <c r="AK176" s="180"/>
      <c r="AL176" s="178" t="s">
        <v>22</v>
      </c>
      <c r="AM176" s="179"/>
      <c r="AN176" s="180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</row>
    <row r="177" spans="16:75" ht="12.75">
      <c r="P177" s="124" t="s">
        <v>5</v>
      </c>
      <c r="Q177" s="125"/>
      <c r="R177" s="126">
        <f>IF(ISBLANK($AZ$36),"",$BY$51)</f>
      </c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7"/>
      <c r="AD177" s="124">
        <f>IF(ISBLANK($AZ$36),"",$BZ$51)</f>
      </c>
      <c r="AE177" s="125"/>
      <c r="AF177" s="128"/>
      <c r="AG177" s="124">
        <f>IF(ISBLANK($AZ$36),"",$CA$51)</f>
      </c>
      <c r="AH177" s="125"/>
      <c r="AI177" s="11" t="s">
        <v>16</v>
      </c>
      <c r="AJ177" s="125">
        <f>IF(ISBLANK($AZ$36),"",$CC$51)</f>
      </c>
      <c r="AK177" s="128"/>
      <c r="AL177" s="132">
        <f>IF(ISBLANK($AZ$36),"",$CD$51)</f>
      </c>
      <c r="AM177" s="133"/>
      <c r="AN177" s="134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</row>
    <row r="178" spans="16:75" ht="12.75">
      <c r="P178" s="100" t="s">
        <v>6</v>
      </c>
      <c r="Q178" s="101"/>
      <c r="R178" s="181">
        <f>IF(ISBLANK($AZ$36),"",$BY$52)</f>
      </c>
      <c r="S178" s="181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2"/>
      <c r="AD178" s="100">
        <f>IF(ISBLANK($AZ$36),"",$BZ$52)</f>
      </c>
      <c r="AE178" s="101"/>
      <c r="AF178" s="117"/>
      <c r="AG178" s="100">
        <f>IF(ISBLANK($AZ$36),"",$CA$52)</f>
      </c>
      <c r="AH178" s="101"/>
      <c r="AI178" s="12" t="s">
        <v>16</v>
      </c>
      <c r="AJ178" s="101">
        <f>IF(ISBLANK($AZ$36),"",$CC$52)</f>
      </c>
      <c r="AK178" s="117"/>
      <c r="AL178" s="118">
        <f>IF(ISBLANK($AZ$36),"",$CD$52)</f>
      </c>
      <c r="AM178" s="119"/>
      <c r="AN178" s="120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</row>
    <row r="179" spans="16:75" ht="12.75">
      <c r="P179" s="100" t="s">
        <v>7</v>
      </c>
      <c r="Q179" s="101"/>
      <c r="R179" s="181">
        <f>IF(ISBLANK($AZ$36),"",$BY$53)</f>
      </c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2"/>
      <c r="AD179" s="100">
        <f>IF(ISBLANK($AZ$36),"",$BZ$53)</f>
      </c>
      <c r="AE179" s="101"/>
      <c r="AF179" s="117"/>
      <c r="AG179" s="100">
        <f>IF(ISBLANK($AZ$36),"",$CA$53)</f>
      </c>
      <c r="AH179" s="101"/>
      <c r="AI179" s="12" t="s">
        <v>16</v>
      </c>
      <c r="AJ179" s="101">
        <f>IF(ISBLANK($AZ$36),"",$CC$53)</f>
      </c>
      <c r="AK179" s="117"/>
      <c r="AL179" s="118">
        <f>IF(ISBLANK($AZ$36),"",$CD$53)</f>
      </c>
      <c r="AM179" s="119"/>
      <c r="AN179" s="120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</row>
    <row r="180" spans="16:75" ht="12.75">
      <c r="P180" s="100" t="s">
        <v>8</v>
      </c>
      <c r="Q180" s="101"/>
      <c r="R180" s="102">
        <f>IF(ISBLANK($AZ$36),"",$BY$54)</f>
      </c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4"/>
      <c r="AD180" s="114">
        <f>IF(ISBLANK($AZ$36),"",$BZ$54)</f>
      </c>
      <c r="AE180" s="115"/>
      <c r="AF180" s="116"/>
      <c r="AG180" s="101">
        <f>IF(ISBLANK($AZ$36),"",$CA$54)</f>
      </c>
      <c r="AH180" s="101"/>
      <c r="AI180" s="12" t="s">
        <v>16</v>
      </c>
      <c r="AJ180" s="101">
        <f>IF(ISBLANK($AZ$36),"",$CC$54)</f>
      </c>
      <c r="AK180" s="101"/>
      <c r="AL180" s="129">
        <f>IF(ISBLANK($AZ$36),"",$CD$54)</f>
      </c>
      <c r="AM180" s="130"/>
      <c r="AN180" s="13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</row>
    <row r="181" spans="16:75" ht="12.75">
      <c r="P181" s="100" t="s">
        <v>28</v>
      </c>
      <c r="Q181" s="101"/>
      <c r="R181" s="102">
        <f>IF(ISBLANK($AZ$36),"",$BY$55)</f>
      </c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4"/>
      <c r="AD181" s="114">
        <f>IF(ISBLANK($AZ$36),"",$BZ$55)</f>
      </c>
      <c r="AE181" s="115"/>
      <c r="AF181" s="116"/>
      <c r="AG181" s="101">
        <f>IF(ISBLANK($AZ$36),"",$CA$55)</f>
      </c>
      <c r="AH181" s="101"/>
      <c r="AI181" s="12" t="s">
        <v>16</v>
      </c>
      <c r="AJ181" s="101">
        <f>IF(ISBLANK($AZ$36),"",$CC$55)</f>
      </c>
      <c r="AK181" s="101"/>
      <c r="AL181" s="129">
        <f>IF(ISBLANK($AZ$36),"",$CD$55)</f>
      </c>
      <c r="AM181" s="130"/>
      <c r="AN181" s="13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</row>
    <row r="182" spans="16:75" ht="13.5" thickBot="1">
      <c r="P182" s="105" t="s">
        <v>30</v>
      </c>
      <c r="Q182" s="106"/>
      <c r="R182" s="107">
        <f>IF(ISBLANK($AZ$36),"",$BY$56)</f>
      </c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9"/>
      <c r="AD182" s="110">
        <f>IF(ISBLANK($AZ$36),"",$BZ$56)</f>
      </c>
      <c r="AE182" s="111"/>
      <c r="AF182" s="112"/>
      <c r="AG182" s="113">
        <f>IF(ISBLANK($AZ$36),"",$CA$56)</f>
      </c>
      <c r="AH182" s="113"/>
      <c r="AI182" s="13" t="s">
        <v>16</v>
      </c>
      <c r="AJ182" s="113">
        <f>IF(ISBLANK($AZ$36),"",$CC$56)</f>
      </c>
      <c r="AK182" s="113"/>
      <c r="AL182" s="121">
        <f>IF(ISBLANK($AZ$36),"",$CD$56)</f>
      </c>
      <c r="AM182" s="122"/>
      <c r="AN182" s="123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</row>
    <row r="184" ht="13.5" thickBot="1"/>
    <row r="185" spans="6:48" ht="18">
      <c r="F185" s="225" t="s">
        <v>5</v>
      </c>
      <c r="G185" s="226"/>
      <c r="H185" s="226"/>
      <c r="I185" s="223">
        <f>IF(ISBLANK(Endrunde!$AZ$42),"",IF((Endrunde!CI27=1),"Mannschaften gleich!",Endrunde!D52))</f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4"/>
    </row>
    <row r="186" spans="6:48" ht="18">
      <c r="F186" s="219" t="s">
        <v>6</v>
      </c>
      <c r="G186" s="220"/>
      <c r="H186" s="220"/>
      <c r="I186" s="215">
        <f>IF(ISBLANK(Endrunde!$AZ$42),"",IF((Endrunde!CI28&gt;0),"Mannschaften gleich!",Endrunde!D53))</f>
      </c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6"/>
    </row>
    <row r="187" spans="6:48" ht="18">
      <c r="F187" s="219" t="s">
        <v>7</v>
      </c>
      <c r="G187" s="220"/>
      <c r="H187" s="220"/>
      <c r="I187" s="215">
        <f>IF(ISBLANK(Endrunde!$AZ$42),"",IF((Endrunde!CI29=1),"Mannschaften gleich!",Endrunde!D54))</f>
      </c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6"/>
    </row>
    <row r="188" spans="6:48" ht="18">
      <c r="F188" s="219" t="s">
        <v>8</v>
      </c>
      <c r="G188" s="220"/>
      <c r="H188" s="220"/>
      <c r="I188" s="215">
        <f>IF(ISBLANK(Endrunde!$AZ$43),"",IF((Endrunde!CI30=1),"Mannschaften gleich!",Endrunde!AG52))</f>
      </c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6"/>
    </row>
    <row r="189" spans="6:48" ht="18">
      <c r="F189" s="219" t="s">
        <v>28</v>
      </c>
      <c r="G189" s="220"/>
      <c r="H189" s="220"/>
      <c r="I189" s="215">
        <f>IF(ISBLANK(Endrunde!$AZ$43),"",IF((Endrunde!CI31&gt;0),"Mannschaften gleich!",Endrunde!AG53))</f>
      </c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6"/>
    </row>
    <row r="190" spans="6:48" ht="18">
      <c r="F190" s="219" t="s">
        <v>30</v>
      </c>
      <c r="G190" s="220"/>
      <c r="H190" s="220"/>
      <c r="I190" s="215">
        <f>IF(ISBLANK(Endrunde!$AZ$43),"",IF((Endrunde!CI32=1),"Mannschaften gleich!",Endrunde!AG54))</f>
      </c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6"/>
    </row>
    <row r="191" spans="6:48" ht="18">
      <c r="F191" s="219" t="s">
        <v>42</v>
      </c>
      <c r="G191" s="220"/>
      <c r="H191" s="220"/>
      <c r="I191" s="215">
        <f>IF(ISBLANK(Endrunde!$AZ$44),"",IF((Endrunde!CI33=1),"Mannschaften gleich!",Endrunde!D57))</f>
      </c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6"/>
    </row>
    <row r="192" spans="6:48" ht="18">
      <c r="F192" s="219" t="s">
        <v>43</v>
      </c>
      <c r="G192" s="220"/>
      <c r="H192" s="220"/>
      <c r="I192" s="215">
        <f>IF(ISBLANK(Endrunde!$AZ$44),"",IF((Endrunde!CI34&gt;0),"Mannschaften gleich!",Endrunde!D58))</f>
      </c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6"/>
    </row>
    <row r="193" spans="6:48" ht="18">
      <c r="F193" s="219" t="s">
        <v>44</v>
      </c>
      <c r="G193" s="220"/>
      <c r="H193" s="220"/>
      <c r="I193" s="215">
        <f>IF(ISBLANK(Endrunde!$AZ$44),"",IF((Endrunde!CI35=1),"Mannschaften gleich!",Endrunde!D59))</f>
      </c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6"/>
    </row>
    <row r="194" spans="6:48" ht="18">
      <c r="F194" s="219" t="s">
        <v>45</v>
      </c>
      <c r="G194" s="220"/>
      <c r="H194" s="220"/>
      <c r="I194" s="215">
        <f>IF(ISBLANK(Endrunde!$AZ$39),"",IF((Endrunde!CI36=1),"Mannschaften gleich!",Endrunde!AG57))</f>
      </c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6"/>
    </row>
    <row r="195" spans="6:48" ht="18">
      <c r="F195" s="219" t="s">
        <v>46</v>
      </c>
      <c r="G195" s="220"/>
      <c r="H195" s="220"/>
      <c r="I195" s="215">
        <f>IF(ISBLANK(Endrunde!$AZ$39),"",IF((Endrunde!CI37&gt;0),"Mannschaften gleich!",Endrunde!AG58))</f>
      </c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6"/>
    </row>
    <row r="196" spans="6:48" ht="18">
      <c r="F196" s="219" t="s">
        <v>47</v>
      </c>
      <c r="G196" s="220"/>
      <c r="H196" s="220"/>
      <c r="I196" s="215">
        <f>IF(ISBLANK(Endrunde!$AZ$39),"",IF((Endrunde!CI38=1),"Mannschaften gleich!",Endrunde!AG59))</f>
      </c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6"/>
    </row>
    <row r="197" spans="6:48" ht="18">
      <c r="F197" s="219" t="s">
        <v>48</v>
      </c>
      <c r="G197" s="220"/>
      <c r="H197" s="220"/>
      <c r="I197" s="215">
        <f>IF(ISBLANK(Endrunde!$AZ$40),"",IF((Endrunde!CI39=1),"Mannschaften gleich!",Endrunde!D62))</f>
      </c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6"/>
    </row>
    <row r="198" spans="6:48" ht="18">
      <c r="F198" s="219" t="s">
        <v>49</v>
      </c>
      <c r="G198" s="220"/>
      <c r="H198" s="220"/>
      <c r="I198" s="215">
        <f>IF(ISBLANK(Endrunde!$AZ$40),"",IF((Endrunde!CI40&gt;0),"Mannschaften gleich!",Endrunde!D63))</f>
      </c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6"/>
    </row>
    <row r="199" spans="6:48" ht="18">
      <c r="F199" s="219" t="s">
        <v>50</v>
      </c>
      <c r="G199" s="220"/>
      <c r="H199" s="220"/>
      <c r="I199" s="215">
        <f>IF(ISBLANK(Endrunde!$AZ$40),"",IF((Endrunde!CI41=1),"Mannschaften gleich!",Endrunde!D64))</f>
      </c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6"/>
    </row>
    <row r="200" spans="6:48" ht="18">
      <c r="F200" s="219" t="s">
        <v>51</v>
      </c>
      <c r="G200" s="220"/>
      <c r="H200" s="220"/>
      <c r="I200" s="215">
        <f>IF(ISBLANK(Endrunde!$AZ$41),"",IF((Endrunde!CI42=1),"Mannschaften gleich!",Endrunde!AG62))</f>
      </c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6"/>
    </row>
    <row r="201" spans="6:48" ht="18">
      <c r="F201" s="219" t="s">
        <v>52</v>
      </c>
      <c r="G201" s="220"/>
      <c r="H201" s="220"/>
      <c r="I201" s="215">
        <f>IF(ISBLANK(Endrunde!$AZ$41),"",IF((Endrunde!CI43&gt;0),"Mannschaften gleich!",Endrunde!AG63))</f>
      </c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6"/>
    </row>
    <row r="202" spans="6:48" ht="18.75" thickBot="1">
      <c r="F202" s="221" t="s">
        <v>53</v>
      </c>
      <c r="G202" s="222"/>
      <c r="H202" s="222"/>
      <c r="I202" s="217">
        <f>IF(ISBLANK(Endrunde!$AZ$41),"",IF((Endrunde!CI44=1),"Mannschaften gleich!",Endrunde!AG64))</f>
      </c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8"/>
    </row>
  </sheetData>
  <sheetProtection/>
  <mergeCells count="1247">
    <mergeCell ref="AZ165:BA165"/>
    <mergeCell ref="BB165:BC165"/>
    <mergeCell ref="AW164:AX164"/>
    <mergeCell ref="AZ164:BA164"/>
    <mergeCell ref="BB164:BC164"/>
    <mergeCell ref="B165:C165"/>
    <mergeCell ref="D165:F165"/>
    <mergeCell ref="G165:I165"/>
    <mergeCell ref="J165:N165"/>
    <mergeCell ref="O165:AD165"/>
    <mergeCell ref="AF165:AV165"/>
    <mergeCell ref="AW165:AX165"/>
    <mergeCell ref="B164:C164"/>
    <mergeCell ref="D164:F164"/>
    <mergeCell ref="G164:I164"/>
    <mergeCell ref="J164:N164"/>
    <mergeCell ref="O164:AD164"/>
    <mergeCell ref="AF164:AV164"/>
    <mergeCell ref="I185:AV185"/>
    <mergeCell ref="I186:AV186"/>
    <mergeCell ref="F185:H185"/>
    <mergeCell ref="F186:H186"/>
    <mergeCell ref="I187:AV187"/>
    <mergeCell ref="I188:AV188"/>
    <mergeCell ref="F187:H187"/>
    <mergeCell ref="F188:H188"/>
    <mergeCell ref="I189:AV189"/>
    <mergeCell ref="I190:AV190"/>
    <mergeCell ref="F189:H189"/>
    <mergeCell ref="F190:H190"/>
    <mergeCell ref="I191:AV191"/>
    <mergeCell ref="I192:AV192"/>
    <mergeCell ref="F191:H191"/>
    <mergeCell ref="F192:H192"/>
    <mergeCell ref="F199:H199"/>
    <mergeCell ref="F200:H200"/>
    <mergeCell ref="I193:AV193"/>
    <mergeCell ref="I194:AV194"/>
    <mergeCell ref="F193:H193"/>
    <mergeCell ref="F194:H194"/>
    <mergeCell ref="I195:AV195"/>
    <mergeCell ref="I196:AV196"/>
    <mergeCell ref="F195:H195"/>
    <mergeCell ref="F196:H196"/>
    <mergeCell ref="I201:AV201"/>
    <mergeCell ref="I202:AV202"/>
    <mergeCell ref="F201:H201"/>
    <mergeCell ref="F202:H202"/>
    <mergeCell ref="I197:AV197"/>
    <mergeCell ref="I198:AV198"/>
    <mergeCell ref="F197:H197"/>
    <mergeCell ref="F198:H198"/>
    <mergeCell ref="I199:AV199"/>
    <mergeCell ref="I200:AV200"/>
    <mergeCell ref="P182:Q182"/>
    <mergeCell ref="R182:AC182"/>
    <mergeCell ref="AD182:AF182"/>
    <mergeCell ref="AG182:AH182"/>
    <mergeCell ref="AJ182:AK182"/>
    <mergeCell ref="AL182:AN182"/>
    <mergeCell ref="P181:Q181"/>
    <mergeCell ref="R181:AC181"/>
    <mergeCell ref="AD181:AF181"/>
    <mergeCell ref="AG181:AH181"/>
    <mergeCell ref="AJ181:AK181"/>
    <mergeCell ref="AL181:AN181"/>
    <mergeCell ref="P180:Q180"/>
    <mergeCell ref="R180:AC180"/>
    <mergeCell ref="AD180:AF180"/>
    <mergeCell ref="AG180:AH180"/>
    <mergeCell ref="AJ180:AK180"/>
    <mergeCell ref="AL180:AN180"/>
    <mergeCell ref="P179:Q179"/>
    <mergeCell ref="R179:AC179"/>
    <mergeCell ref="AD179:AF179"/>
    <mergeCell ref="AG179:AH179"/>
    <mergeCell ref="AJ179:AK179"/>
    <mergeCell ref="AL179:AN179"/>
    <mergeCell ref="P178:Q178"/>
    <mergeCell ref="R178:AC178"/>
    <mergeCell ref="AD178:AF178"/>
    <mergeCell ref="AG178:AH178"/>
    <mergeCell ref="AJ178:AK178"/>
    <mergeCell ref="AL178:AN178"/>
    <mergeCell ref="P176:AC176"/>
    <mergeCell ref="AD176:AF176"/>
    <mergeCell ref="AG176:AK176"/>
    <mergeCell ref="AL176:AN176"/>
    <mergeCell ref="P177:Q177"/>
    <mergeCell ref="R177:AC177"/>
    <mergeCell ref="AD177:AF177"/>
    <mergeCell ref="AG177:AH177"/>
    <mergeCell ref="AJ177:AK177"/>
    <mergeCell ref="AL177:AN177"/>
    <mergeCell ref="AE174:AF174"/>
    <mergeCell ref="AG174:AR174"/>
    <mergeCell ref="AS174:AU174"/>
    <mergeCell ref="AV174:AW174"/>
    <mergeCell ref="AY174:AZ174"/>
    <mergeCell ref="BA174:BC174"/>
    <mergeCell ref="B174:C174"/>
    <mergeCell ref="D174:O174"/>
    <mergeCell ref="P174:R174"/>
    <mergeCell ref="S174:T174"/>
    <mergeCell ref="V174:W174"/>
    <mergeCell ref="X174:Z174"/>
    <mergeCell ref="AE173:AF173"/>
    <mergeCell ref="AG173:AR173"/>
    <mergeCell ref="AS173:AU173"/>
    <mergeCell ref="AV173:AW173"/>
    <mergeCell ref="AY173:AZ173"/>
    <mergeCell ref="BA173:BC173"/>
    <mergeCell ref="B173:C173"/>
    <mergeCell ref="D173:O173"/>
    <mergeCell ref="P173:R173"/>
    <mergeCell ref="S173:T173"/>
    <mergeCell ref="V173:W173"/>
    <mergeCell ref="X173:Z173"/>
    <mergeCell ref="AE172:AF172"/>
    <mergeCell ref="AG172:AR172"/>
    <mergeCell ref="AS172:AU172"/>
    <mergeCell ref="AV172:AW172"/>
    <mergeCell ref="AY172:AZ172"/>
    <mergeCell ref="BA172:BC172"/>
    <mergeCell ref="B172:C172"/>
    <mergeCell ref="D172:O172"/>
    <mergeCell ref="P172:R172"/>
    <mergeCell ref="S172:T172"/>
    <mergeCell ref="V172:W172"/>
    <mergeCell ref="X172:Z172"/>
    <mergeCell ref="AE171:AF171"/>
    <mergeCell ref="AG171:AR171"/>
    <mergeCell ref="AS171:AU171"/>
    <mergeCell ref="AV171:AW171"/>
    <mergeCell ref="AY171:AZ171"/>
    <mergeCell ref="BA171:BC171"/>
    <mergeCell ref="B171:C171"/>
    <mergeCell ref="D171:O171"/>
    <mergeCell ref="P171:R171"/>
    <mergeCell ref="S171:T171"/>
    <mergeCell ref="V171:W171"/>
    <mergeCell ref="X171:Z171"/>
    <mergeCell ref="AE170:AF170"/>
    <mergeCell ref="AG170:AR170"/>
    <mergeCell ref="AS170:AU170"/>
    <mergeCell ref="AV170:AW170"/>
    <mergeCell ref="AY170:AZ170"/>
    <mergeCell ref="BA170:BC170"/>
    <mergeCell ref="AS169:AU169"/>
    <mergeCell ref="AV169:AW169"/>
    <mergeCell ref="AY169:AZ169"/>
    <mergeCell ref="BA169:BC169"/>
    <mergeCell ref="B170:C170"/>
    <mergeCell ref="D170:O170"/>
    <mergeCell ref="P170:R170"/>
    <mergeCell ref="S170:T170"/>
    <mergeCell ref="V170:W170"/>
    <mergeCell ref="X170:Z170"/>
    <mergeCell ref="AV168:AZ168"/>
    <mergeCell ref="BA168:BC168"/>
    <mergeCell ref="B169:C169"/>
    <mergeCell ref="D169:O169"/>
    <mergeCell ref="P169:R169"/>
    <mergeCell ref="S169:T169"/>
    <mergeCell ref="V169:W169"/>
    <mergeCell ref="X169:Z169"/>
    <mergeCell ref="AE169:AF169"/>
    <mergeCell ref="AG169:AR169"/>
    <mergeCell ref="B168:O168"/>
    <mergeCell ref="P168:R168"/>
    <mergeCell ref="S168:W168"/>
    <mergeCell ref="X168:Z168"/>
    <mergeCell ref="AE168:AR168"/>
    <mergeCell ref="AS168:AU168"/>
    <mergeCell ref="BB162:BC162"/>
    <mergeCell ref="B163:C163"/>
    <mergeCell ref="D163:F163"/>
    <mergeCell ref="G163:I163"/>
    <mergeCell ref="J163:N163"/>
    <mergeCell ref="O163:AD163"/>
    <mergeCell ref="AF163:AV163"/>
    <mergeCell ref="AW163:AX163"/>
    <mergeCell ref="AZ163:BA163"/>
    <mergeCell ref="BB163:BC163"/>
    <mergeCell ref="AZ161:BA161"/>
    <mergeCell ref="BB161:BC161"/>
    <mergeCell ref="B162:C162"/>
    <mergeCell ref="D162:F162"/>
    <mergeCell ref="G162:I162"/>
    <mergeCell ref="J162:N162"/>
    <mergeCell ref="O162:AD162"/>
    <mergeCell ref="AF162:AV162"/>
    <mergeCell ref="AW162:AX162"/>
    <mergeCell ref="AZ162:BA162"/>
    <mergeCell ref="AW160:AX160"/>
    <mergeCell ref="AZ160:BA160"/>
    <mergeCell ref="BB160:BC160"/>
    <mergeCell ref="B161:C161"/>
    <mergeCell ref="D161:F161"/>
    <mergeCell ref="G161:I161"/>
    <mergeCell ref="J161:N161"/>
    <mergeCell ref="O161:AD161"/>
    <mergeCell ref="AF161:AV161"/>
    <mergeCell ref="AW161:AX161"/>
    <mergeCell ref="B160:C160"/>
    <mergeCell ref="D160:F160"/>
    <mergeCell ref="G160:I160"/>
    <mergeCell ref="J160:N160"/>
    <mergeCell ref="O160:AD160"/>
    <mergeCell ref="AF160:AV160"/>
    <mergeCell ref="BB158:BC158"/>
    <mergeCell ref="B159:C159"/>
    <mergeCell ref="D159:F159"/>
    <mergeCell ref="G159:I159"/>
    <mergeCell ref="J159:N159"/>
    <mergeCell ref="O159:AD159"/>
    <mergeCell ref="AF159:AV159"/>
    <mergeCell ref="AW159:AX159"/>
    <mergeCell ref="AZ159:BA159"/>
    <mergeCell ref="BB159:BC159"/>
    <mergeCell ref="AZ157:BA157"/>
    <mergeCell ref="BB157:BC157"/>
    <mergeCell ref="B158:C158"/>
    <mergeCell ref="D158:F158"/>
    <mergeCell ref="G158:I158"/>
    <mergeCell ref="J158:N158"/>
    <mergeCell ref="O158:AD158"/>
    <mergeCell ref="AF158:AV158"/>
    <mergeCell ref="AW158:AX158"/>
    <mergeCell ref="AZ158:BA158"/>
    <mergeCell ref="AW156:AX156"/>
    <mergeCell ref="AZ156:BA156"/>
    <mergeCell ref="BB156:BC156"/>
    <mergeCell ref="B157:C157"/>
    <mergeCell ref="D157:F157"/>
    <mergeCell ref="G157:I157"/>
    <mergeCell ref="J157:N157"/>
    <mergeCell ref="O157:AD157"/>
    <mergeCell ref="AF157:AV157"/>
    <mergeCell ref="AW157:AX157"/>
    <mergeCell ref="B156:C156"/>
    <mergeCell ref="D156:F156"/>
    <mergeCell ref="G156:I156"/>
    <mergeCell ref="J156:N156"/>
    <mergeCell ref="O156:AD156"/>
    <mergeCell ref="AF156:AV156"/>
    <mergeCell ref="BB154:BC154"/>
    <mergeCell ref="B155:C155"/>
    <mergeCell ref="D155:F155"/>
    <mergeCell ref="G155:I155"/>
    <mergeCell ref="J155:N155"/>
    <mergeCell ref="O155:AD155"/>
    <mergeCell ref="AF155:AV155"/>
    <mergeCell ref="AW155:AX155"/>
    <mergeCell ref="AZ155:BA155"/>
    <mergeCell ref="BB155:BC155"/>
    <mergeCell ref="AZ153:BA153"/>
    <mergeCell ref="BB153:BC153"/>
    <mergeCell ref="B154:C154"/>
    <mergeCell ref="D154:F154"/>
    <mergeCell ref="G154:I154"/>
    <mergeCell ref="J154:N154"/>
    <mergeCell ref="O154:AD154"/>
    <mergeCell ref="AF154:AV154"/>
    <mergeCell ref="AW154:AX154"/>
    <mergeCell ref="AZ154:BA154"/>
    <mergeCell ref="AW152:AX152"/>
    <mergeCell ref="AZ152:BA152"/>
    <mergeCell ref="BB152:BC152"/>
    <mergeCell ref="B153:C153"/>
    <mergeCell ref="D153:F153"/>
    <mergeCell ref="G153:I153"/>
    <mergeCell ref="J153:N153"/>
    <mergeCell ref="O153:AD153"/>
    <mergeCell ref="AF153:AV153"/>
    <mergeCell ref="AW153:AX153"/>
    <mergeCell ref="B152:C152"/>
    <mergeCell ref="D152:F152"/>
    <mergeCell ref="G152:I152"/>
    <mergeCell ref="J152:N152"/>
    <mergeCell ref="O152:AD152"/>
    <mergeCell ref="AF152:AV152"/>
    <mergeCell ref="BB150:BC150"/>
    <mergeCell ref="B151:C151"/>
    <mergeCell ref="D151:F151"/>
    <mergeCell ref="G151:I151"/>
    <mergeCell ref="J151:N151"/>
    <mergeCell ref="O151:AD151"/>
    <mergeCell ref="AF151:AV151"/>
    <mergeCell ref="AW151:AX151"/>
    <mergeCell ref="AZ151:BA151"/>
    <mergeCell ref="BB151:BC151"/>
    <mergeCell ref="AZ149:BA149"/>
    <mergeCell ref="BB149:BC149"/>
    <mergeCell ref="B150:C150"/>
    <mergeCell ref="D150:F150"/>
    <mergeCell ref="G150:I150"/>
    <mergeCell ref="J150:N150"/>
    <mergeCell ref="O150:AD150"/>
    <mergeCell ref="AF150:AV150"/>
    <mergeCell ref="AW150:AX150"/>
    <mergeCell ref="AZ150:BA150"/>
    <mergeCell ref="AW148:AX148"/>
    <mergeCell ref="AZ148:BA148"/>
    <mergeCell ref="BB148:BC148"/>
    <mergeCell ref="B149:C149"/>
    <mergeCell ref="D149:F149"/>
    <mergeCell ref="G149:I149"/>
    <mergeCell ref="J149:N149"/>
    <mergeCell ref="O149:AD149"/>
    <mergeCell ref="AF149:AV149"/>
    <mergeCell ref="AW149:AX149"/>
    <mergeCell ref="B148:C148"/>
    <mergeCell ref="D148:F148"/>
    <mergeCell ref="G148:I148"/>
    <mergeCell ref="J148:N148"/>
    <mergeCell ref="O148:AD148"/>
    <mergeCell ref="AF148:AV148"/>
    <mergeCell ref="BB146:BC146"/>
    <mergeCell ref="B147:C147"/>
    <mergeCell ref="D147:F147"/>
    <mergeCell ref="G147:I147"/>
    <mergeCell ref="J147:N147"/>
    <mergeCell ref="O147:AD147"/>
    <mergeCell ref="AF147:AV147"/>
    <mergeCell ref="AW147:AX147"/>
    <mergeCell ref="AZ147:BA147"/>
    <mergeCell ref="BB147:BC147"/>
    <mergeCell ref="AZ145:BA145"/>
    <mergeCell ref="BB145:BC145"/>
    <mergeCell ref="B146:C146"/>
    <mergeCell ref="D146:F146"/>
    <mergeCell ref="G146:I146"/>
    <mergeCell ref="J146:N146"/>
    <mergeCell ref="O146:AD146"/>
    <mergeCell ref="AF146:AV146"/>
    <mergeCell ref="AW146:AX146"/>
    <mergeCell ref="AZ146:BA146"/>
    <mergeCell ref="AW144:AX144"/>
    <mergeCell ref="AZ144:BA144"/>
    <mergeCell ref="BB144:BC144"/>
    <mergeCell ref="B145:C145"/>
    <mergeCell ref="D145:F145"/>
    <mergeCell ref="G145:I145"/>
    <mergeCell ref="J145:N145"/>
    <mergeCell ref="O145:AD145"/>
    <mergeCell ref="AF145:AV145"/>
    <mergeCell ref="AW145:AX145"/>
    <mergeCell ref="B144:C144"/>
    <mergeCell ref="D144:F144"/>
    <mergeCell ref="G144:I144"/>
    <mergeCell ref="J144:N144"/>
    <mergeCell ref="O144:AD144"/>
    <mergeCell ref="AF144:AV144"/>
    <mergeCell ref="BB142:BC142"/>
    <mergeCell ref="B143:C143"/>
    <mergeCell ref="D143:F143"/>
    <mergeCell ref="G143:I143"/>
    <mergeCell ref="J143:N143"/>
    <mergeCell ref="O143:AD143"/>
    <mergeCell ref="AF143:AV143"/>
    <mergeCell ref="AW143:AX143"/>
    <mergeCell ref="AZ143:BA143"/>
    <mergeCell ref="BB143:BC143"/>
    <mergeCell ref="AZ141:BA141"/>
    <mergeCell ref="BB141:BC141"/>
    <mergeCell ref="B142:C142"/>
    <mergeCell ref="D142:F142"/>
    <mergeCell ref="G142:I142"/>
    <mergeCell ref="J142:N142"/>
    <mergeCell ref="O142:AD142"/>
    <mergeCell ref="AF142:AV142"/>
    <mergeCell ref="AW142:AX142"/>
    <mergeCell ref="AZ142:BA142"/>
    <mergeCell ref="AW140:AX140"/>
    <mergeCell ref="AZ140:BA140"/>
    <mergeCell ref="BB140:BC140"/>
    <mergeCell ref="B141:C141"/>
    <mergeCell ref="D141:F141"/>
    <mergeCell ref="G141:I141"/>
    <mergeCell ref="J141:N141"/>
    <mergeCell ref="O141:AD141"/>
    <mergeCell ref="AF141:AV141"/>
    <mergeCell ref="AW141:AX141"/>
    <mergeCell ref="B140:C140"/>
    <mergeCell ref="D140:F140"/>
    <mergeCell ref="G140:I140"/>
    <mergeCell ref="J140:N140"/>
    <mergeCell ref="O140:AD140"/>
    <mergeCell ref="AF140:AV140"/>
    <mergeCell ref="BB138:BC138"/>
    <mergeCell ref="B139:C139"/>
    <mergeCell ref="D139:F139"/>
    <mergeCell ref="G139:I139"/>
    <mergeCell ref="J139:N139"/>
    <mergeCell ref="O139:AD139"/>
    <mergeCell ref="AF139:AV139"/>
    <mergeCell ref="AW139:AX139"/>
    <mergeCell ref="AZ139:BA139"/>
    <mergeCell ref="BB139:BC139"/>
    <mergeCell ref="AZ137:BA137"/>
    <mergeCell ref="BB137:BC137"/>
    <mergeCell ref="B138:C138"/>
    <mergeCell ref="D138:F138"/>
    <mergeCell ref="G138:I138"/>
    <mergeCell ref="J138:N138"/>
    <mergeCell ref="O138:AD138"/>
    <mergeCell ref="AF138:AV138"/>
    <mergeCell ref="AW138:AX138"/>
    <mergeCell ref="AZ138:BA138"/>
    <mergeCell ref="AW136:AX136"/>
    <mergeCell ref="AZ136:BA136"/>
    <mergeCell ref="BB136:BC136"/>
    <mergeCell ref="B137:C137"/>
    <mergeCell ref="D137:F137"/>
    <mergeCell ref="G137:I137"/>
    <mergeCell ref="J137:N137"/>
    <mergeCell ref="O137:AD137"/>
    <mergeCell ref="AF137:AV137"/>
    <mergeCell ref="AW137:AX137"/>
    <mergeCell ref="B136:C136"/>
    <mergeCell ref="D136:F136"/>
    <mergeCell ref="G136:I136"/>
    <mergeCell ref="J136:N136"/>
    <mergeCell ref="O136:AD136"/>
    <mergeCell ref="AF136:AV136"/>
    <mergeCell ref="BB134:BC134"/>
    <mergeCell ref="B135:C135"/>
    <mergeCell ref="D135:F135"/>
    <mergeCell ref="G135:I135"/>
    <mergeCell ref="J135:N135"/>
    <mergeCell ref="O135:AD135"/>
    <mergeCell ref="AF135:AV135"/>
    <mergeCell ref="AW135:AX135"/>
    <mergeCell ref="AZ135:BA135"/>
    <mergeCell ref="BB135:BC135"/>
    <mergeCell ref="AZ133:BA133"/>
    <mergeCell ref="BB133:BC133"/>
    <mergeCell ref="B134:C134"/>
    <mergeCell ref="D134:F134"/>
    <mergeCell ref="G134:I134"/>
    <mergeCell ref="J134:N134"/>
    <mergeCell ref="O134:AD134"/>
    <mergeCell ref="AF134:AV134"/>
    <mergeCell ref="AW134:AX134"/>
    <mergeCell ref="AZ134:BA134"/>
    <mergeCell ref="AW132:AX132"/>
    <mergeCell ref="AZ132:BA132"/>
    <mergeCell ref="BB132:BC132"/>
    <mergeCell ref="B133:C133"/>
    <mergeCell ref="D133:F133"/>
    <mergeCell ref="G133:I133"/>
    <mergeCell ref="J133:N133"/>
    <mergeCell ref="O133:AD133"/>
    <mergeCell ref="AF133:AV133"/>
    <mergeCell ref="AW133:AX133"/>
    <mergeCell ref="B132:C132"/>
    <mergeCell ref="D132:F132"/>
    <mergeCell ref="G132:I132"/>
    <mergeCell ref="J132:N132"/>
    <mergeCell ref="O132:AD132"/>
    <mergeCell ref="AF132:AV132"/>
    <mergeCell ref="BB130:BC130"/>
    <mergeCell ref="B131:C131"/>
    <mergeCell ref="D131:F131"/>
    <mergeCell ref="G131:I131"/>
    <mergeCell ref="J131:N131"/>
    <mergeCell ref="O131:AD131"/>
    <mergeCell ref="AF131:AV131"/>
    <mergeCell ref="AW131:AX131"/>
    <mergeCell ref="AZ131:BA131"/>
    <mergeCell ref="BB131:BC131"/>
    <mergeCell ref="AZ129:BA129"/>
    <mergeCell ref="BB129:BC129"/>
    <mergeCell ref="B130:C130"/>
    <mergeCell ref="D130:F130"/>
    <mergeCell ref="G130:I130"/>
    <mergeCell ref="J130:N130"/>
    <mergeCell ref="O130:AD130"/>
    <mergeCell ref="AF130:AV130"/>
    <mergeCell ref="AW130:AX130"/>
    <mergeCell ref="AZ130:BA130"/>
    <mergeCell ref="AW128:AX128"/>
    <mergeCell ref="AZ128:BA128"/>
    <mergeCell ref="BB128:BC128"/>
    <mergeCell ref="B129:C129"/>
    <mergeCell ref="D129:F129"/>
    <mergeCell ref="G129:I129"/>
    <mergeCell ref="J129:N129"/>
    <mergeCell ref="O129:AD129"/>
    <mergeCell ref="AF129:AV129"/>
    <mergeCell ref="AW129:AX129"/>
    <mergeCell ref="B128:C128"/>
    <mergeCell ref="D128:F128"/>
    <mergeCell ref="G128:I128"/>
    <mergeCell ref="J128:N128"/>
    <mergeCell ref="O128:AD128"/>
    <mergeCell ref="AF128:AV128"/>
    <mergeCell ref="BB126:BC126"/>
    <mergeCell ref="B127:C127"/>
    <mergeCell ref="D127:F127"/>
    <mergeCell ref="G127:I127"/>
    <mergeCell ref="J127:N127"/>
    <mergeCell ref="O127:AD127"/>
    <mergeCell ref="AF127:AV127"/>
    <mergeCell ref="AW127:AX127"/>
    <mergeCell ref="AZ127:BA127"/>
    <mergeCell ref="BB127:BC127"/>
    <mergeCell ref="AZ125:BA125"/>
    <mergeCell ref="BB125:BC125"/>
    <mergeCell ref="B126:C126"/>
    <mergeCell ref="D126:F126"/>
    <mergeCell ref="G126:I126"/>
    <mergeCell ref="J126:N126"/>
    <mergeCell ref="O126:AD126"/>
    <mergeCell ref="AF126:AV126"/>
    <mergeCell ref="AW126:AX126"/>
    <mergeCell ref="AZ126:BA126"/>
    <mergeCell ref="AW124:AX124"/>
    <mergeCell ref="AZ124:BA124"/>
    <mergeCell ref="BB124:BC124"/>
    <mergeCell ref="B125:C125"/>
    <mergeCell ref="D125:F125"/>
    <mergeCell ref="G125:I125"/>
    <mergeCell ref="J125:N125"/>
    <mergeCell ref="O125:AD125"/>
    <mergeCell ref="AF125:AV125"/>
    <mergeCell ref="AW125:AX125"/>
    <mergeCell ref="B124:C124"/>
    <mergeCell ref="D124:F124"/>
    <mergeCell ref="G124:I124"/>
    <mergeCell ref="J124:N124"/>
    <mergeCell ref="O124:AD124"/>
    <mergeCell ref="AF124:AV124"/>
    <mergeCell ref="BB122:BC122"/>
    <mergeCell ref="B123:C123"/>
    <mergeCell ref="D123:F123"/>
    <mergeCell ref="G123:I123"/>
    <mergeCell ref="J123:N123"/>
    <mergeCell ref="O123:AD123"/>
    <mergeCell ref="AF123:AV123"/>
    <mergeCell ref="AW123:AX123"/>
    <mergeCell ref="AZ123:BA123"/>
    <mergeCell ref="BB123:BC123"/>
    <mergeCell ref="AZ121:BA121"/>
    <mergeCell ref="BB121:BC121"/>
    <mergeCell ref="B122:C122"/>
    <mergeCell ref="D122:F122"/>
    <mergeCell ref="G122:I122"/>
    <mergeCell ref="J122:N122"/>
    <mergeCell ref="O122:AD122"/>
    <mergeCell ref="AF122:AV122"/>
    <mergeCell ref="AW122:AX122"/>
    <mergeCell ref="AZ122:BA122"/>
    <mergeCell ref="AW120:AX120"/>
    <mergeCell ref="AZ120:BA120"/>
    <mergeCell ref="BB120:BC120"/>
    <mergeCell ref="B121:C121"/>
    <mergeCell ref="D121:F121"/>
    <mergeCell ref="G121:I121"/>
    <mergeCell ref="J121:N121"/>
    <mergeCell ref="O121:AD121"/>
    <mergeCell ref="AF121:AV121"/>
    <mergeCell ref="AW121:AX121"/>
    <mergeCell ref="B120:C120"/>
    <mergeCell ref="D120:F120"/>
    <mergeCell ref="G120:I120"/>
    <mergeCell ref="J120:N120"/>
    <mergeCell ref="O120:AD120"/>
    <mergeCell ref="AF120:AV120"/>
    <mergeCell ref="BB118:BC118"/>
    <mergeCell ref="B119:C119"/>
    <mergeCell ref="D119:F119"/>
    <mergeCell ref="G119:I119"/>
    <mergeCell ref="J119:N119"/>
    <mergeCell ref="O119:AD119"/>
    <mergeCell ref="AF119:AV119"/>
    <mergeCell ref="AW119:AX119"/>
    <mergeCell ref="AZ119:BA119"/>
    <mergeCell ref="BB119:BC119"/>
    <mergeCell ref="B118:C118"/>
    <mergeCell ref="D118:F118"/>
    <mergeCell ref="G118:I118"/>
    <mergeCell ref="J118:N118"/>
    <mergeCell ref="O118:AV118"/>
    <mergeCell ref="AW118:BA118"/>
    <mergeCell ref="P114:Q114"/>
    <mergeCell ref="R114:AL114"/>
    <mergeCell ref="AM114:AN114"/>
    <mergeCell ref="P112:Q112"/>
    <mergeCell ref="R112:AL112"/>
    <mergeCell ref="AM112:AN112"/>
    <mergeCell ref="P113:Q113"/>
    <mergeCell ref="R113:AL113"/>
    <mergeCell ref="AM113:AN113"/>
    <mergeCell ref="R109:AL109"/>
    <mergeCell ref="AM109:AN109"/>
    <mergeCell ref="P110:Q110"/>
    <mergeCell ref="R110:AL110"/>
    <mergeCell ref="AM110:AN110"/>
    <mergeCell ref="P111:Q111"/>
    <mergeCell ref="R111:AL111"/>
    <mergeCell ref="AM111:AN111"/>
    <mergeCell ref="B106:C106"/>
    <mergeCell ref="D106:X106"/>
    <mergeCell ref="Y106:Z106"/>
    <mergeCell ref="AE106:AF106"/>
    <mergeCell ref="AG106:BA106"/>
    <mergeCell ref="BB106:BC106"/>
    <mergeCell ref="AE104:AF104"/>
    <mergeCell ref="AG104:BA104"/>
    <mergeCell ref="BB104:BC104"/>
    <mergeCell ref="B105:C105"/>
    <mergeCell ref="D105:X105"/>
    <mergeCell ref="Y105:Z105"/>
    <mergeCell ref="AE105:AF105"/>
    <mergeCell ref="AG105:BA105"/>
    <mergeCell ref="BB105:BC105"/>
    <mergeCell ref="BB102:BC102"/>
    <mergeCell ref="B103:C103"/>
    <mergeCell ref="D103:X103"/>
    <mergeCell ref="Y103:Z103"/>
    <mergeCell ref="AE103:AF103"/>
    <mergeCell ref="AG103:BA103"/>
    <mergeCell ref="BB103:BC103"/>
    <mergeCell ref="B100:Z100"/>
    <mergeCell ref="AE100:BC100"/>
    <mergeCell ref="B101:C101"/>
    <mergeCell ref="D101:X101"/>
    <mergeCell ref="Y101:Z101"/>
    <mergeCell ref="AE101:AF101"/>
    <mergeCell ref="AG101:BA101"/>
    <mergeCell ref="BB101:BC101"/>
    <mergeCell ref="AF56:AV56"/>
    <mergeCell ref="CA95:CC95"/>
    <mergeCell ref="AS89:AU89"/>
    <mergeCell ref="AJ95:AK95"/>
    <mergeCell ref="AY87:AZ87"/>
    <mergeCell ref="CA83:CC83"/>
    <mergeCell ref="AL91:AN91"/>
    <mergeCell ref="BA83:BC83"/>
    <mergeCell ref="AG86:AR86"/>
    <mergeCell ref="CA89:CC89"/>
    <mergeCell ref="AW59:AX59"/>
    <mergeCell ref="AZ59:BA59"/>
    <mergeCell ref="BB59:BC59"/>
    <mergeCell ref="AV89:AW89"/>
    <mergeCell ref="AF63:AV63"/>
    <mergeCell ref="AW60:AX60"/>
    <mergeCell ref="AZ60:BA60"/>
    <mergeCell ref="BB60:BC60"/>
    <mergeCell ref="AF62:AV62"/>
    <mergeCell ref="AW63:AX63"/>
    <mergeCell ref="AZ63:BA63"/>
    <mergeCell ref="AF60:AV60"/>
    <mergeCell ref="AF61:AV61"/>
    <mergeCell ref="P91:AC91"/>
    <mergeCell ref="AD91:AF91"/>
    <mergeCell ref="AG91:AK91"/>
    <mergeCell ref="X86:Z86"/>
    <mergeCell ref="V89:W89"/>
    <mergeCell ref="X87:Z87"/>
    <mergeCell ref="X84:Z84"/>
    <mergeCell ref="AE86:AF86"/>
    <mergeCell ref="S85:T85"/>
    <mergeCell ref="S84:T84"/>
    <mergeCell ref="V84:W84"/>
    <mergeCell ref="O75:AD75"/>
    <mergeCell ref="O74:AD74"/>
    <mergeCell ref="P83:R83"/>
    <mergeCell ref="S83:W83"/>
    <mergeCell ref="X83:Z83"/>
    <mergeCell ref="O77:AD77"/>
    <mergeCell ref="J68:N68"/>
    <mergeCell ref="J67:N67"/>
    <mergeCell ref="J65:N65"/>
    <mergeCell ref="O68:AD68"/>
    <mergeCell ref="D66:F66"/>
    <mergeCell ref="G66:I66"/>
    <mergeCell ref="J66:N66"/>
    <mergeCell ref="B85:C85"/>
    <mergeCell ref="AZ58:BA58"/>
    <mergeCell ref="BB58:BC58"/>
    <mergeCell ref="B59:C59"/>
    <mergeCell ref="J58:N58"/>
    <mergeCell ref="B58:C58"/>
    <mergeCell ref="D58:F58"/>
    <mergeCell ref="G58:I58"/>
    <mergeCell ref="AW58:AX58"/>
    <mergeCell ref="AF59:AV59"/>
    <mergeCell ref="R95:AC95"/>
    <mergeCell ref="B86:C86"/>
    <mergeCell ref="D86:O86"/>
    <mergeCell ref="P86:R86"/>
    <mergeCell ref="B89:C89"/>
    <mergeCell ref="D89:O89"/>
    <mergeCell ref="P89:R89"/>
    <mergeCell ref="S89:T89"/>
    <mergeCell ref="B87:C87"/>
    <mergeCell ref="P87:R87"/>
    <mergeCell ref="B54:C54"/>
    <mergeCell ref="AV83:AZ83"/>
    <mergeCell ref="AW61:AX61"/>
    <mergeCell ref="D84:O84"/>
    <mergeCell ref="P84:R84"/>
    <mergeCell ref="V86:W86"/>
    <mergeCell ref="S86:T86"/>
    <mergeCell ref="V85:W85"/>
    <mergeCell ref="D85:O85"/>
    <mergeCell ref="P85:R85"/>
    <mergeCell ref="AW51:AX51"/>
    <mergeCell ref="AZ51:BA51"/>
    <mergeCell ref="BB51:BC51"/>
    <mergeCell ref="X85:Z85"/>
    <mergeCell ref="D51:F51"/>
    <mergeCell ref="G51:I51"/>
    <mergeCell ref="J51:N51"/>
    <mergeCell ref="O51:AD51"/>
    <mergeCell ref="O58:AD58"/>
    <mergeCell ref="BB65:BC65"/>
    <mergeCell ref="AZ49:BA49"/>
    <mergeCell ref="BB49:BC49"/>
    <mergeCell ref="D50:F50"/>
    <mergeCell ref="G50:I50"/>
    <mergeCell ref="J50:N50"/>
    <mergeCell ref="O50:AD50"/>
    <mergeCell ref="AZ50:BA50"/>
    <mergeCell ref="BB50:BC50"/>
    <mergeCell ref="D49:F49"/>
    <mergeCell ref="G49:I49"/>
    <mergeCell ref="J49:N49"/>
    <mergeCell ref="O49:AD49"/>
    <mergeCell ref="AF49:AV49"/>
    <mergeCell ref="AW49:AX49"/>
    <mergeCell ref="D48:F48"/>
    <mergeCell ref="G48:I48"/>
    <mergeCell ref="J48:N48"/>
    <mergeCell ref="O48:AD48"/>
    <mergeCell ref="AZ48:BA48"/>
    <mergeCell ref="BB48:BC48"/>
    <mergeCell ref="O46:AD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AF45:AV45"/>
    <mergeCell ref="AW45:AX45"/>
    <mergeCell ref="AZ45:BA45"/>
    <mergeCell ref="BB45:BC45"/>
    <mergeCell ref="AF46:AV46"/>
    <mergeCell ref="J44:N44"/>
    <mergeCell ref="D46:F46"/>
    <mergeCell ref="G46:I46"/>
    <mergeCell ref="J46:N46"/>
    <mergeCell ref="G45:I45"/>
    <mergeCell ref="J45:N45"/>
    <mergeCell ref="AZ43:BA43"/>
    <mergeCell ref="BB43:BC43"/>
    <mergeCell ref="D44:F44"/>
    <mergeCell ref="G44:I44"/>
    <mergeCell ref="O44:AD44"/>
    <mergeCell ref="AF44:AV44"/>
    <mergeCell ref="AW44:AX44"/>
    <mergeCell ref="AZ44:BA44"/>
    <mergeCell ref="AF43:AV43"/>
    <mergeCell ref="BB44:BC44"/>
    <mergeCell ref="AW43:AX43"/>
    <mergeCell ref="D42:F42"/>
    <mergeCell ref="G42:I42"/>
    <mergeCell ref="D43:F43"/>
    <mergeCell ref="G43:I43"/>
    <mergeCell ref="J43:N43"/>
    <mergeCell ref="O43:AD43"/>
    <mergeCell ref="J42:N42"/>
    <mergeCell ref="AW42:AX42"/>
    <mergeCell ref="AF42:AV42"/>
    <mergeCell ref="AZ36:BA36"/>
    <mergeCell ref="J36:N36"/>
    <mergeCell ref="BB36:BC36"/>
    <mergeCell ref="J38:N38"/>
    <mergeCell ref="O38:AD38"/>
    <mergeCell ref="AF38:AV38"/>
    <mergeCell ref="AW38:AX38"/>
    <mergeCell ref="O36:AD36"/>
    <mergeCell ref="AF36:AV36"/>
    <mergeCell ref="AZ37:BA37"/>
    <mergeCell ref="B42:C42"/>
    <mergeCell ref="B43:C43"/>
    <mergeCell ref="B51:C51"/>
    <mergeCell ref="B44:C44"/>
    <mergeCell ref="B45:C45"/>
    <mergeCell ref="B46:C46"/>
    <mergeCell ref="B47:C47"/>
    <mergeCell ref="B48:C48"/>
    <mergeCell ref="B49:C49"/>
    <mergeCell ref="B50:C50"/>
    <mergeCell ref="R26:AL26"/>
    <mergeCell ref="AE19:AF19"/>
    <mergeCell ref="B41:C41"/>
    <mergeCell ref="G41:I41"/>
    <mergeCell ref="O40:AD40"/>
    <mergeCell ref="J41:N41"/>
    <mergeCell ref="O41:AD41"/>
    <mergeCell ref="D40:F40"/>
    <mergeCell ref="G40:I40"/>
    <mergeCell ref="J40:N40"/>
    <mergeCell ref="AE21:AF21"/>
    <mergeCell ref="AG21:BA21"/>
    <mergeCell ref="B34:C34"/>
    <mergeCell ref="B16:C16"/>
    <mergeCell ref="Y16:Z16"/>
    <mergeCell ref="B17:C17"/>
    <mergeCell ref="D16:X16"/>
    <mergeCell ref="D17:X17"/>
    <mergeCell ref="Y17:Z17"/>
    <mergeCell ref="Y18:Z18"/>
    <mergeCell ref="R24:AL24"/>
    <mergeCell ref="AM24:AN24"/>
    <mergeCell ref="B33:C33"/>
    <mergeCell ref="G33:I33"/>
    <mergeCell ref="D33:F33"/>
    <mergeCell ref="Y21:Z21"/>
    <mergeCell ref="P26:Q26"/>
    <mergeCell ref="P25:Q25"/>
    <mergeCell ref="R25:AL25"/>
    <mergeCell ref="D21:X21"/>
    <mergeCell ref="AW35:AX35"/>
    <mergeCell ref="AZ35:BA35"/>
    <mergeCell ref="BB18:BC18"/>
    <mergeCell ref="AG18:BA18"/>
    <mergeCell ref="BB34:BC34"/>
    <mergeCell ref="BB35:BC35"/>
    <mergeCell ref="BB19:BC19"/>
    <mergeCell ref="AM25:AN25"/>
    <mergeCell ref="P23:AN23"/>
    <mergeCell ref="P24:Q24"/>
    <mergeCell ref="BB41:BC41"/>
    <mergeCell ref="AZ40:BA40"/>
    <mergeCell ref="BB37:BC37"/>
    <mergeCell ref="AM26:AN26"/>
    <mergeCell ref="AF34:AV34"/>
    <mergeCell ref="BB33:BC33"/>
    <mergeCell ref="AW33:BA33"/>
    <mergeCell ref="AW36:AX36"/>
    <mergeCell ref="AW34:AX34"/>
    <mergeCell ref="AZ34:BA34"/>
    <mergeCell ref="BB66:BC66"/>
    <mergeCell ref="BB64:BC64"/>
    <mergeCell ref="BB47:BC47"/>
    <mergeCell ref="AZ38:BA38"/>
    <mergeCell ref="BB38:BC38"/>
    <mergeCell ref="AZ39:BA39"/>
    <mergeCell ref="BB39:BC39"/>
    <mergeCell ref="BB40:BC40"/>
    <mergeCell ref="AZ41:BA41"/>
    <mergeCell ref="BB55:BC55"/>
    <mergeCell ref="AE15:BC15"/>
    <mergeCell ref="A4:AP4"/>
    <mergeCell ref="AL10:AP10"/>
    <mergeCell ref="X10:AB10"/>
    <mergeCell ref="BB42:BC42"/>
    <mergeCell ref="BB63:BC63"/>
    <mergeCell ref="AF39:AV39"/>
    <mergeCell ref="AW39:AX39"/>
    <mergeCell ref="AW41:AX41"/>
    <mergeCell ref="AW40:AX40"/>
    <mergeCell ref="B19:C19"/>
    <mergeCell ref="D19:X19"/>
    <mergeCell ref="Y19:Z19"/>
    <mergeCell ref="B18:C18"/>
    <mergeCell ref="A2:AP3"/>
    <mergeCell ref="U10:V10"/>
    <mergeCell ref="B15:Z15"/>
    <mergeCell ref="M6:T6"/>
    <mergeCell ref="Y6:AF6"/>
    <mergeCell ref="B8:AM8"/>
    <mergeCell ref="AE18:AF18"/>
    <mergeCell ref="AG19:BA19"/>
    <mergeCell ref="D18:X18"/>
    <mergeCell ref="AZ54:BA54"/>
    <mergeCell ref="AY84:AZ84"/>
    <mergeCell ref="BA84:BC84"/>
    <mergeCell ref="BB61:BC61"/>
    <mergeCell ref="D55:F55"/>
    <mergeCell ref="AM27:AN27"/>
    <mergeCell ref="G35:I35"/>
    <mergeCell ref="H10:L10"/>
    <mergeCell ref="AF58:AV58"/>
    <mergeCell ref="O35:AD35"/>
    <mergeCell ref="B55:C55"/>
    <mergeCell ref="G55:I55"/>
    <mergeCell ref="J55:N55"/>
    <mergeCell ref="AF35:AV35"/>
    <mergeCell ref="J35:N35"/>
    <mergeCell ref="B36:C36"/>
    <mergeCell ref="D35:F35"/>
    <mergeCell ref="P108:AN108"/>
    <mergeCell ref="P109:Q109"/>
    <mergeCell ref="B102:C102"/>
    <mergeCell ref="D102:X102"/>
    <mergeCell ref="B104:C104"/>
    <mergeCell ref="D104:X104"/>
    <mergeCell ref="Y102:Z102"/>
    <mergeCell ref="AE102:AF102"/>
    <mergeCell ref="AG102:BA102"/>
    <mergeCell ref="Y104:Z104"/>
    <mergeCell ref="CA34:CC34"/>
    <mergeCell ref="AS86:AU86"/>
    <mergeCell ref="AV86:AW86"/>
    <mergeCell ref="AV84:AW84"/>
    <mergeCell ref="AY86:AZ86"/>
    <mergeCell ref="BA86:BC86"/>
    <mergeCell ref="BB54:BC54"/>
    <mergeCell ref="AW53:AX53"/>
    <mergeCell ref="AW54:AX54"/>
    <mergeCell ref="AF54:AV54"/>
    <mergeCell ref="B35:C35"/>
    <mergeCell ref="B40:C40"/>
    <mergeCell ref="B52:C52"/>
    <mergeCell ref="B38:C38"/>
    <mergeCell ref="B39:C39"/>
    <mergeCell ref="D38:F38"/>
    <mergeCell ref="B37:C37"/>
    <mergeCell ref="D45:F45"/>
    <mergeCell ref="D37:F37"/>
    <mergeCell ref="D41:F41"/>
    <mergeCell ref="J34:N34"/>
    <mergeCell ref="AM28:AN28"/>
    <mergeCell ref="AM29:AN29"/>
    <mergeCell ref="J33:N33"/>
    <mergeCell ref="O33:AV33"/>
    <mergeCell ref="O34:AD34"/>
    <mergeCell ref="P28:Q28"/>
    <mergeCell ref="R28:AL28"/>
    <mergeCell ref="P29:Q29"/>
    <mergeCell ref="R29:AL29"/>
    <mergeCell ref="AF37:AV37"/>
    <mergeCell ref="D36:F36"/>
    <mergeCell ref="G36:I36"/>
    <mergeCell ref="AF40:AV40"/>
    <mergeCell ref="AF41:AV41"/>
    <mergeCell ref="D39:F39"/>
    <mergeCell ref="G39:I39"/>
    <mergeCell ref="J39:N39"/>
    <mergeCell ref="O39:AD39"/>
    <mergeCell ref="G38:I38"/>
    <mergeCell ref="J37:N37"/>
    <mergeCell ref="O42:AD42"/>
    <mergeCell ref="O70:AD70"/>
    <mergeCell ref="O71:AD71"/>
    <mergeCell ref="O55:AD55"/>
    <mergeCell ref="O56:AD56"/>
    <mergeCell ref="O66:AD66"/>
    <mergeCell ref="O65:AD65"/>
    <mergeCell ref="O45:AD45"/>
    <mergeCell ref="J71:N71"/>
    <mergeCell ref="BA87:BC87"/>
    <mergeCell ref="AE89:AF89"/>
    <mergeCell ref="AG87:AR87"/>
    <mergeCell ref="AS87:AU87"/>
    <mergeCell ref="AV87:AW87"/>
    <mergeCell ref="AE87:AF87"/>
    <mergeCell ref="AG89:AR89"/>
    <mergeCell ref="AY89:AZ89"/>
    <mergeCell ref="BA89:BC89"/>
    <mergeCell ref="AS88:AU88"/>
    <mergeCell ref="D63:F63"/>
    <mergeCell ref="G63:I63"/>
    <mergeCell ref="J63:N63"/>
    <mergeCell ref="D64:F64"/>
    <mergeCell ref="G64:I64"/>
    <mergeCell ref="J64:N64"/>
    <mergeCell ref="AG84:AR84"/>
    <mergeCell ref="S87:T87"/>
    <mergeCell ref="V87:W87"/>
    <mergeCell ref="AD95:AF95"/>
    <mergeCell ref="P94:Q94"/>
    <mergeCell ref="R94:AC94"/>
    <mergeCell ref="AD94:AF94"/>
    <mergeCell ref="P93:Q93"/>
    <mergeCell ref="R93:AC93"/>
    <mergeCell ref="AD93:AF93"/>
    <mergeCell ref="D52:F52"/>
    <mergeCell ref="AG95:AH95"/>
    <mergeCell ref="P95:Q95"/>
    <mergeCell ref="J53:N53"/>
    <mergeCell ref="O53:AD53"/>
    <mergeCell ref="AF53:AV53"/>
    <mergeCell ref="X89:Z89"/>
    <mergeCell ref="AE83:AR83"/>
    <mergeCell ref="AS83:AU83"/>
    <mergeCell ref="AE84:AF84"/>
    <mergeCell ref="B57:C57"/>
    <mergeCell ref="AS84:AU84"/>
    <mergeCell ref="D87:O87"/>
    <mergeCell ref="AZ52:BA52"/>
    <mergeCell ref="D62:F62"/>
    <mergeCell ref="G62:I62"/>
    <mergeCell ref="J62:N62"/>
    <mergeCell ref="D61:F61"/>
    <mergeCell ref="G61:I61"/>
    <mergeCell ref="J61:N61"/>
    <mergeCell ref="B60:C60"/>
    <mergeCell ref="D60:F60"/>
    <mergeCell ref="G60:I60"/>
    <mergeCell ref="J60:N60"/>
    <mergeCell ref="D59:F59"/>
    <mergeCell ref="G59:I59"/>
    <mergeCell ref="J59:N59"/>
    <mergeCell ref="AF65:AV65"/>
    <mergeCell ref="AW65:AX65"/>
    <mergeCell ref="AZ65:BA65"/>
    <mergeCell ref="O64:AD64"/>
    <mergeCell ref="G52:I52"/>
    <mergeCell ref="J52:N52"/>
    <mergeCell ref="O62:AD62"/>
    <mergeCell ref="O63:AD63"/>
    <mergeCell ref="O61:AD61"/>
    <mergeCell ref="O60:AD60"/>
    <mergeCell ref="D54:F54"/>
    <mergeCell ref="G54:I54"/>
    <mergeCell ref="J54:N54"/>
    <mergeCell ref="O54:AD54"/>
    <mergeCell ref="D57:F57"/>
    <mergeCell ref="G57:I57"/>
    <mergeCell ref="J57:N57"/>
    <mergeCell ref="AF55:AV55"/>
    <mergeCell ref="AW37:AX37"/>
    <mergeCell ref="AF52:AV52"/>
    <mergeCell ref="AW52:AX52"/>
    <mergeCell ref="AW46:AX46"/>
    <mergeCell ref="AW48:AX48"/>
    <mergeCell ref="AW50:AX50"/>
    <mergeCell ref="AF48:AV48"/>
    <mergeCell ref="AF50:AV50"/>
    <mergeCell ref="AF51:AV51"/>
    <mergeCell ref="AF66:AV66"/>
    <mergeCell ref="AW66:AX66"/>
    <mergeCell ref="AZ66:BA66"/>
    <mergeCell ref="D65:F65"/>
    <mergeCell ref="G65:I65"/>
    <mergeCell ref="AZ57:BA57"/>
    <mergeCell ref="O59:AD59"/>
    <mergeCell ref="AF64:AV64"/>
    <mergeCell ref="AW64:AX64"/>
    <mergeCell ref="AZ64:BA64"/>
    <mergeCell ref="CA42:CC42"/>
    <mergeCell ref="CA50:CC50"/>
    <mergeCell ref="BB52:BC52"/>
    <mergeCell ref="AZ53:BA53"/>
    <mergeCell ref="BB53:BC53"/>
    <mergeCell ref="G56:I56"/>
    <mergeCell ref="J56:N56"/>
    <mergeCell ref="AZ42:BA42"/>
    <mergeCell ref="AW56:AX56"/>
    <mergeCell ref="AZ56:BA56"/>
    <mergeCell ref="R27:AL27"/>
    <mergeCell ref="Y20:Z20"/>
    <mergeCell ref="B53:C53"/>
    <mergeCell ref="D53:F53"/>
    <mergeCell ref="G53:I53"/>
    <mergeCell ref="AZ55:BA55"/>
    <mergeCell ref="G34:I34"/>
    <mergeCell ref="P27:Q27"/>
    <mergeCell ref="O52:AD52"/>
    <mergeCell ref="AW55:AX55"/>
    <mergeCell ref="B56:C56"/>
    <mergeCell ref="D56:F56"/>
    <mergeCell ref="BB17:BC17"/>
    <mergeCell ref="BB20:BC20"/>
    <mergeCell ref="G37:I37"/>
    <mergeCell ref="B20:C20"/>
    <mergeCell ref="D20:X20"/>
    <mergeCell ref="B21:C21"/>
    <mergeCell ref="O37:AD37"/>
    <mergeCell ref="D34:F34"/>
    <mergeCell ref="BB21:BC21"/>
    <mergeCell ref="AG20:BA20"/>
    <mergeCell ref="O57:AD57"/>
    <mergeCell ref="AF57:AV57"/>
    <mergeCell ref="AE20:AF20"/>
    <mergeCell ref="AE16:AF16"/>
    <mergeCell ref="AG16:BA16"/>
    <mergeCell ref="BB16:BC16"/>
    <mergeCell ref="AE17:AF17"/>
    <mergeCell ref="AG17:BA17"/>
    <mergeCell ref="AG85:AR85"/>
    <mergeCell ref="AE85:AF85"/>
    <mergeCell ref="BB56:BC56"/>
    <mergeCell ref="BB57:BC57"/>
    <mergeCell ref="AW62:AX62"/>
    <mergeCell ref="AZ62:BA62"/>
    <mergeCell ref="BB62:BC62"/>
    <mergeCell ref="AZ61:BA61"/>
    <mergeCell ref="BB72:BC72"/>
    <mergeCell ref="AW57:AX57"/>
    <mergeCell ref="BA85:BC85"/>
    <mergeCell ref="AY85:AZ85"/>
    <mergeCell ref="AV85:AW85"/>
    <mergeCell ref="AF73:AV73"/>
    <mergeCell ref="AW73:AX73"/>
    <mergeCell ref="AZ73:BA73"/>
    <mergeCell ref="AF74:AV74"/>
    <mergeCell ref="AW74:AX74"/>
    <mergeCell ref="AZ74:BA74"/>
    <mergeCell ref="AS85:AU85"/>
    <mergeCell ref="G71:I71"/>
    <mergeCell ref="D71:F71"/>
    <mergeCell ref="B83:O83"/>
    <mergeCell ref="B71:C71"/>
    <mergeCell ref="BB73:BC73"/>
    <mergeCell ref="AZ72:BA72"/>
    <mergeCell ref="AW72:AX72"/>
    <mergeCell ref="AF72:AV72"/>
    <mergeCell ref="O72:AD72"/>
    <mergeCell ref="B72:C72"/>
    <mergeCell ref="B70:C70"/>
    <mergeCell ref="BB70:BC70"/>
    <mergeCell ref="AZ70:BA70"/>
    <mergeCell ref="AW70:AX70"/>
    <mergeCell ref="AF70:AV70"/>
    <mergeCell ref="B84:C84"/>
    <mergeCell ref="BB71:BC71"/>
    <mergeCell ref="AZ71:BA71"/>
    <mergeCell ref="AW71:AX71"/>
    <mergeCell ref="AF71:AV71"/>
    <mergeCell ref="D69:F69"/>
    <mergeCell ref="BB69:BC69"/>
    <mergeCell ref="AZ69:BA69"/>
    <mergeCell ref="AW69:AX69"/>
    <mergeCell ref="AF69:AV69"/>
    <mergeCell ref="O69:AD69"/>
    <mergeCell ref="J69:N69"/>
    <mergeCell ref="BB67:BC67"/>
    <mergeCell ref="AZ67:BA67"/>
    <mergeCell ref="AW67:AX67"/>
    <mergeCell ref="AF67:AV67"/>
    <mergeCell ref="O67:AD67"/>
    <mergeCell ref="G68:I68"/>
    <mergeCell ref="BB68:BC68"/>
    <mergeCell ref="AZ68:BA68"/>
    <mergeCell ref="AW68:AX68"/>
    <mergeCell ref="AF68:AV68"/>
    <mergeCell ref="D72:F72"/>
    <mergeCell ref="G72:I72"/>
    <mergeCell ref="J72:N72"/>
    <mergeCell ref="G67:I67"/>
    <mergeCell ref="D67:F67"/>
    <mergeCell ref="D68:F68"/>
    <mergeCell ref="J70:N70"/>
    <mergeCell ref="G70:I70"/>
    <mergeCell ref="D70:F70"/>
    <mergeCell ref="G69:I69"/>
    <mergeCell ref="AW75:AX75"/>
    <mergeCell ref="AZ75:BA75"/>
    <mergeCell ref="BB75:BC75"/>
    <mergeCell ref="B74:C74"/>
    <mergeCell ref="D73:F73"/>
    <mergeCell ref="G73:I73"/>
    <mergeCell ref="J73:N73"/>
    <mergeCell ref="O73:AD73"/>
    <mergeCell ref="B76:C76"/>
    <mergeCell ref="D76:F76"/>
    <mergeCell ref="G76:I76"/>
    <mergeCell ref="J76:N76"/>
    <mergeCell ref="BB74:BC74"/>
    <mergeCell ref="B75:C75"/>
    <mergeCell ref="D75:F75"/>
    <mergeCell ref="G75:I75"/>
    <mergeCell ref="J75:N75"/>
    <mergeCell ref="AF75:AV75"/>
    <mergeCell ref="AF77:AV77"/>
    <mergeCell ref="AW77:AX77"/>
    <mergeCell ref="AZ77:BA77"/>
    <mergeCell ref="BB77:BC77"/>
    <mergeCell ref="AW76:AX76"/>
    <mergeCell ref="AZ76:BA76"/>
    <mergeCell ref="AZ78:BA78"/>
    <mergeCell ref="B78:C78"/>
    <mergeCell ref="D78:F78"/>
    <mergeCell ref="G78:I78"/>
    <mergeCell ref="J78:N78"/>
    <mergeCell ref="BB76:BC76"/>
    <mergeCell ref="B77:C77"/>
    <mergeCell ref="D77:F77"/>
    <mergeCell ref="G77:I77"/>
    <mergeCell ref="J77:N77"/>
    <mergeCell ref="B88:C88"/>
    <mergeCell ref="B68:C68"/>
    <mergeCell ref="B69:C69"/>
    <mergeCell ref="O78:AD78"/>
    <mergeCell ref="AF78:AV78"/>
    <mergeCell ref="O76:AD76"/>
    <mergeCell ref="AF76:AV76"/>
    <mergeCell ref="D74:F74"/>
    <mergeCell ref="G74:I74"/>
    <mergeCell ref="J74:N74"/>
    <mergeCell ref="BB78:BC78"/>
    <mergeCell ref="B61:C61"/>
    <mergeCell ref="B62:C62"/>
    <mergeCell ref="B63:C63"/>
    <mergeCell ref="B64:C64"/>
    <mergeCell ref="B65:C65"/>
    <mergeCell ref="B66:C66"/>
    <mergeCell ref="B67:C67"/>
    <mergeCell ref="B73:C73"/>
    <mergeCell ref="AW78:AX78"/>
    <mergeCell ref="D88:O88"/>
    <mergeCell ref="P88:R88"/>
    <mergeCell ref="S88:T88"/>
    <mergeCell ref="BA88:BC88"/>
    <mergeCell ref="AV88:AW88"/>
    <mergeCell ref="X88:Z88"/>
    <mergeCell ref="AE88:AF88"/>
    <mergeCell ref="AG88:AR88"/>
    <mergeCell ref="AY88:AZ88"/>
    <mergeCell ref="V88:W88"/>
    <mergeCell ref="P92:Q92"/>
    <mergeCell ref="R92:AC92"/>
    <mergeCell ref="AD92:AF92"/>
    <mergeCell ref="AG92:AH92"/>
    <mergeCell ref="AL95:AN95"/>
    <mergeCell ref="AJ96:AK96"/>
    <mergeCell ref="AL96:AN96"/>
    <mergeCell ref="AJ92:AK92"/>
    <mergeCell ref="AL92:AN92"/>
    <mergeCell ref="AG93:AH93"/>
    <mergeCell ref="AJ93:AK93"/>
    <mergeCell ref="AL93:AN93"/>
    <mergeCell ref="AJ94:AK94"/>
    <mergeCell ref="AL94:AN94"/>
    <mergeCell ref="AG94:AH94"/>
    <mergeCell ref="AJ97:AK97"/>
    <mergeCell ref="AL97:AN97"/>
    <mergeCell ref="P96:Q96"/>
    <mergeCell ref="R96:AC96"/>
    <mergeCell ref="P97:Q97"/>
    <mergeCell ref="R97:AC97"/>
    <mergeCell ref="AD97:AF97"/>
    <mergeCell ref="AG97:AH97"/>
    <mergeCell ref="AG96:AH96"/>
    <mergeCell ref="AD96:AF9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colBreaks count="1" manualBreakCount="1">
    <brk id="5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42"/>
  </sheetPr>
  <dimension ref="A1:GG66"/>
  <sheetViews>
    <sheetView showGridLines="0" zoomScale="112" zoomScaleNormal="112" zoomScalePageLayoutView="0" workbookViewId="0" topLeftCell="A1">
      <selection activeCell="B67" sqref="B67:BC86"/>
    </sheetView>
  </sheetViews>
  <sheetFormatPr defaultColWidth="1.7109375" defaultRowHeight="12.75"/>
  <cols>
    <col min="1" max="55" width="1.7109375" style="0" customWidth="1"/>
    <col min="56" max="56" width="1.7109375" style="7" customWidth="1"/>
    <col min="57" max="57" width="1.7109375" style="53" customWidth="1"/>
    <col min="58" max="58" width="2.8515625" style="53" hidden="1" customWidth="1"/>
    <col min="59" max="59" width="2.140625" style="53" hidden="1" customWidth="1"/>
    <col min="60" max="60" width="2.8515625" style="53" hidden="1" customWidth="1"/>
    <col min="61" max="72" width="1.7109375" style="53" hidden="1" customWidth="1"/>
    <col min="73" max="73" width="2.57421875" style="53" bestFit="1" customWidth="1"/>
    <col min="74" max="74" width="1.7109375" style="54" customWidth="1"/>
    <col min="75" max="75" width="2.57421875" style="54" bestFit="1" customWidth="1"/>
    <col min="76" max="78" width="1.7109375" style="54" customWidth="1"/>
    <col min="79" max="79" width="26.57421875" style="53" bestFit="1" customWidth="1"/>
    <col min="80" max="80" width="8.421875" style="53" bestFit="1" customWidth="1"/>
    <col min="81" max="81" width="4.57421875" style="58" bestFit="1" customWidth="1"/>
    <col min="82" max="82" width="1.7109375" style="58" bestFit="1" customWidth="1"/>
    <col min="83" max="83" width="4.57421875" style="58" bestFit="1" customWidth="1"/>
    <col min="84" max="84" width="6.28125" style="58" customWidth="1"/>
    <col min="85" max="86" width="2.57421875" style="58" bestFit="1" customWidth="1"/>
    <col min="87" max="87" width="2.57421875" style="41" bestFit="1" customWidth="1"/>
    <col min="88" max="88" width="6.28125" style="41" customWidth="1"/>
    <col min="89" max="100" width="1.7109375" style="41" customWidth="1"/>
    <col min="101" max="106" width="1.7109375" style="51" customWidth="1"/>
    <col min="107" max="115" width="1.7109375" style="35" customWidth="1"/>
    <col min="116" max="16384" width="1.7109375" style="41" customWidth="1"/>
  </cols>
  <sheetData>
    <row r="1" spans="1:100" s="7" customFormat="1" ht="7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37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4"/>
      <c r="BW1" s="54"/>
      <c r="BX1" s="54"/>
      <c r="BY1" s="54"/>
      <c r="BZ1" s="54"/>
      <c r="CA1" s="54"/>
      <c r="CB1" s="54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spans="1:100" s="7" customFormat="1" ht="33">
      <c r="A2" s="277" t="str">
        <f>Schedule!$A$2</f>
        <v>LiepajaSpring cup 2016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37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4"/>
      <c r="BW2" s="54"/>
      <c r="BX2" s="54"/>
      <c r="BY2" s="54"/>
      <c r="BZ2" s="54"/>
      <c r="CA2" s="54"/>
      <c r="CB2" s="54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</row>
    <row r="3" spans="1:100" s="7" customFormat="1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37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4"/>
      <c r="BX3" s="54"/>
      <c r="BY3" s="54"/>
      <c r="BZ3" s="54"/>
      <c r="CA3" s="54"/>
      <c r="CB3" s="54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</row>
    <row r="4" spans="7:100" s="2" customFormat="1" ht="15.75">
      <c r="G4" s="6" t="s">
        <v>0</v>
      </c>
      <c r="H4" s="202">
        <f>Schedule!$J$78+2*(Schedule!$U$10*Schedule!$X$10+Schedule!$AL$10)</f>
        <v>0.6944444444444444</v>
      </c>
      <c r="I4" s="202"/>
      <c r="J4" s="202"/>
      <c r="K4" s="202"/>
      <c r="L4" s="202"/>
      <c r="M4" s="7" t="s">
        <v>1</v>
      </c>
      <c r="T4" s="6" t="s">
        <v>2</v>
      </c>
      <c r="U4" s="204">
        <v>1</v>
      </c>
      <c r="V4" s="204" t="s">
        <v>31</v>
      </c>
      <c r="W4" s="17" t="s">
        <v>24</v>
      </c>
      <c r="X4" s="209">
        <v>0.009027777777777779</v>
      </c>
      <c r="Y4" s="209"/>
      <c r="Z4" s="209"/>
      <c r="AA4" s="209"/>
      <c r="AB4" s="209"/>
      <c r="AC4" s="7" t="s">
        <v>3</v>
      </c>
      <c r="AK4" s="6" t="s">
        <v>4</v>
      </c>
      <c r="AL4" s="209">
        <v>0.001388888888888889</v>
      </c>
      <c r="AM4" s="209"/>
      <c r="AN4" s="209"/>
      <c r="AO4" s="209"/>
      <c r="AP4" s="209"/>
      <c r="AQ4" s="7" t="s">
        <v>3</v>
      </c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6"/>
      <c r="BW4" s="56"/>
      <c r="BX4" s="56"/>
      <c r="BY4" s="56"/>
      <c r="BZ4" s="56"/>
      <c r="CA4" s="56"/>
      <c r="CB4" s="56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</row>
    <row r="5" spans="1:115" s="7" customFormat="1" ht="4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4"/>
      <c r="BY5" s="54"/>
      <c r="BZ5" s="54"/>
      <c r="CA5" s="54"/>
      <c r="CB5" s="54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</row>
    <row r="6" spans="101:106" ht="10.5" customHeight="1">
      <c r="CW6" s="35"/>
      <c r="CX6" s="35"/>
      <c r="CY6" s="35"/>
      <c r="CZ6" s="35"/>
      <c r="DA6" s="35"/>
      <c r="DB6" s="35"/>
    </row>
    <row r="7" spans="2:106" ht="12.75">
      <c r="B7" s="1" t="s">
        <v>33</v>
      </c>
      <c r="CW7" s="35"/>
      <c r="CX7" s="35"/>
      <c r="CY7" s="35"/>
      <c r="CZ7" s="35"/>
      <c r="DA7" s="35"/>
      <c r="DB7" s="35"/>
    </row>
    <row r="8" spans="101:106" ht="9" customHeight="1" thickBot="1">
      <c r="CW8" s="35"/>
      <c r="CX8" s="35"/>
      <c r="CY8" s="35"/>
      <c r="CZ8" s="35"/>
      <c r="DA8" s="35"/>
      <c r="DB8" s="35"/>
    </row>
    <row r="9" spans="1:115" s="44" customFormat="1" ht="18" customHeight="1" thickBot="1">
      <c r="A9" s="4"/>
      <c r="B9" s="231" t="s">
        <v>34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3"/>
      <c r="AA9" s="4"/>
      <c r="AB9" s="4"/>
      <c r="AC9" s="4"/>
      <c r="AD9" s="4"/>
      <c r="AE9" s="231" t="s">
        <v>37</v>
      </c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43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60"/>
      <c r="BW9" s="60"/>
      <c r="BX9" s="60"/>
      <c r="BY9" s="60"/>
      <c r="BZ9" s="60"/>
      <c r="CA9" s="59"/>
      <c r="CB9" s="59"/>
      <c r="CC9" s="61"/>
      <c r="CD9" s="61"/>
      <c r="CE9" s="61"/>
      <c r="CF9" s="61"/>
      <c r="CG9" s="61"/>
      <c r="CH9" s="61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1:115" s="44" customFormat="1" ht="21.75" customHeight="1">
      <c r="A10" s="4"/>
      <c r="B10" s="234" t="s">
        <v>5</v>
      </c>
      <c r="C10" s="235"/>
      <c r="D10" s="244" t="e">
        <f>Schedule!#REF!</f>
        <v>#REF!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8"/>
      <c r="Z10" s="249"/>
      <c r="AA10" s="4"/>
      <c r="AB10" s="4"/>
      <c r="AC10" s="4"/>
      <c r="AD10" s="4"/>
      <c r="AE10" s="234" t="s">
        <v>5</v>
      </c>
      <c r="AF10" s="235"/>
      <c r="AG10" s="244" t="e">
        <f>Schedule!#REF!</f>
        <v>#REF!</v>
      </c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8"/>
      <c r="BC10" s="249"/>
      <c r="BD10" s="43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60"/>
      <c r="BW10" s="60"/>
      <c r="BX10" s="60"/>
      <c r="BY10" s="60"/>
      <c r="BZ10" s="60"/>
      <c r="CA10" s="59"/>
      <c r="CB10" s="59"/>
      <c r="CC10" s="61"/>
      <c r="CD10" s="61"/>
      <c r="CE10" s="61"/>
      <c r="CF10" s="61"/>
      <c r="CG10" s="61"/>
      <c r="CH10" s="61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1:178" s="44" customFormat="1" ht="21.75" customHeight="1">
      <c r="A11" s="4"/>
      <c r="B11" s="234" t="s">
        <v>6</v>
      </c>
      <c r="C11" s="235"/>
      <c r="D11" s="244" t="e">
        <f>Schedule!#REF!</f>
        <v>#REF!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8"/>
      <c r="Z11" s="249"/>
      <c r="AA11" s="4"/>
      <c r="AB11" s="4"/>
      <c r="AC11" s="4"/>
      <c r="AD11" s="4"/>
      <c r="AE11" s="234" t="s">
        <v>6</v>
      </c>
      <c r="AF11" s="235"/>
      <c r="AG11" s="244" t="e">
        <f>Schedule!#REF!</f>
        <v>#REF!</v>
      </c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8"/>
      <c r="BC11" s="249"/>
      <c r="BD11" s="43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60"/>
      <c r="BW11" s="60"/>
      <c r="BX11" s="60"/>
      <c r="BY11" s="60"/>
      <c r="BZ11" s="60"/>
      <c r="CA11" s="59"/>
      <c r="CB11" s="62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</row>
    <row r="12" spans="1:178" s="44" customFormat="1" ht="21.75" customHeight="1" thickBot="1">
      <c r="A12" s="4"/>
      <c r="B12" s="250" t="s">
        <v>7</v>
      </c>
      <c r="C12" s="251"/>
      <c r="D12" s="254" t="e">
        <f>Schedule!#REF!</f>
        <v>#REF!</v>
      </c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2"/>
      <c r="Z12" s="253"/>
      <c r="AA12" s="4"/>
      <c r="AB12" s="4"/>
      <c r="AC12" s="4"/>
      <c r="AD12" s="4"/>
      <c r="AE12" s="250" t="s">
        <v>7</v>
      </c>
      <c r="AF12" s="251"/>
      <c r="AG12" s="254" t="e">
        <f>Schedule!#REF!</f>
        <v>#REF!</v>
      </c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2"/>
      <c r="BC12" s="253"/>
      <c r="BD12" s="43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60"/>
      <c r="BW12" s="60"/>
      <c r="BX12" s="60"/>
      <c r="BY12" s="60"/>
      <c r="BZ12" s="60"/>
      <c r="CA12" s="59"/>
      <c r="CB12" s="62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</row>
    <row r="13" spans="1:178" s="44" customFormat="1" ht="9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3"/>
      <c r="CA13" s="61"/>
      <c r="CB13" s="62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</row>
    <row r="14" spans="1:178" s="44" customFormat="1" ht="18" customHeight="1" thickBot="1">
      <c r="A14" s="4"/>
      <c r="B14" s="269" t="s">
        <v>35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1"/>
      <c r="AA14" s="4"/>
      <c r="AB14" s="4"/>
      <c r="AC14" s="4"/>
      <c r="AD14" s="4"/>
      <c r="AE14" s="269" t="s">
        <v>38</v>
      </c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1"/>
      <c r="BD14" s="43"/>
      <c r="CA14" s="61"/>
      <c r="CB14" s="62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</row>
    <row r="15" spans="1:178" s="44" customFormat="1" ht="21" customHeight="1">
      <c r="A15" s="4"/>
      <c r="B15" s="234" t="s">
        <v>5</v>
      </c>
      <c r="C15" s="235"/>
      <c r="D15" s="244" t="e">
        <f>Schedule!#REF!</f>
        <v>#REF!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8"/>
      <c r="Z15" s="249"/>
      <c r="AA15" s="4"/>
      <c r="AB15" s="4"/>
      <c r="AC15" s="4"/>
      <c r="AD15" s="4"/>
      <c r="AE15" s="234" t="s">
        <v>5</v>
      </c>
      <c r="AF15" s="235"/>
      <c r="AG15" s="244" t="e">
        <f>Schedule!#REF!</f>
        <v>#REF!</v>
      </c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8"/>
      <c r="BC15" s="249"/>
      <c r="BD15" s="43"/>
      <c r="CA15" s="61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</row>
    <row r="16" spans="1:178" s="44" customFormat="1" ht="21" customHeight="1">
      <c r="A16" s="4"/>
      <c r="B16" s="234" t="s">
        <v>6</v>
      </c>
      <c r="C16" s="235"/>
      <c r="D16" s="244" t="e">
        <f>Schedule!#REF!</f>
        <v>#REF!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8"/>
      <c r="Z16" s="249"/>
      <c r="AA16" s="4"/>
      <c r="AB16" s="4"/>
      <c r="AC16" s="4"/>
      <c r="AD16" s="4"/>
      <c r="AE16" s="234" t="s">
        <v>6</v>
      </c>
      <c r="AF16" s="235"/>
      <c r="AG16" s="244" t="e">
        <f>Schedule!#REF!</f>
        <v>#REF!</v>
      </c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8"/>
      <c r="BC16" s="249"/>
      <c r="BD16" s="43"/>
      <c r="CA16" s="61"/>
      <c r="CB16" s="62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</row>
    <row r="17" spans="1:178" s="44" customFormat="1" ht="21" customHeight="1" thickBot="1">
      <c r="A17" s="4"/>
      <c r="B17" s="250" t="s">
        <v>7</v>
      </c>
      <c r="C17" s="251"/>
      <c r="D17" s="254" t="e">
        <f>Schedule!#REF!</f>
        <v>#REF!</v>
      </c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2"/>
      <c r="Z17" s="253"/>
      <c r="AA17" s="4"/>
      <c r="AB17" s="4"/>
      <c r="AC17" s="4"/>
      <c r="AD17" s="4"/>
      <c r="AE17" s="250" t="s">
        <v>7</v>
      </c>
      <c r="AF17" s="251"/>
      <c r="AG17" s="254" t="e">
        <f>Schedule!#REF!</f>
        <v>#REF!</v>
      </c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2"/>
      <c r="BC17" s="253"/>
      <c r="BD17" s="43"/>
      <c r="CA17" s="61"/>
      <c r="CB17" s="62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</row>
    <row r="18" spans="1:178" s="44" customFormat="1" ht="8.2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3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60"/>
      <c r="BW18" s="60"/>
      <c r="BX18" s="60"/>
      <c r="BY18" s="60"/>
      <c r="BZ18" s="60"/>
      <c r="CA18" s="59"/>
      <c r="CB18" s="62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</row>
    <row r="19" spans="1:115" s="44" customFormat="1" ht="18" customHeight="1" thickBot="1">
      <c r="A19" s="4"/>
      <c r="B19" s="278" t="s">
        <v>36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A19" s="4"/>
      <c r="AB19" s="4"/>
      <c r="AC19" s="4"/>
      <c r="AD19" s="4"/>
      <c r="AE19" s="278" t="s">
        <v>39</v>
      </c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80"/>
      <c r="BD19" s="43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60"/>
      <c r="BW19" s="60"/>
      <c r="BX19" s="60"/>
      <c r="BY19" s="60"/>
      <c r="BZ19" s="60"/>
      <c r="CA19" s="59"/>
      <c r="CB19" s="59"/>
      <c r="CC19" s="61"/>
      <c r="CD19" s="61"/>
      <c r="CE19" s="61"/>
      <c r="CF19" s="61"/>
      <c r="CG19" s="61"/>
      <c r="CH19" s="61"/>
      <c r="CW19" s="50"/>
      <c r="CX19" s="50"/>
      <c r="CY19" s="50"/>
      <c r="CZ19" s="50"/>
      <c r="DA19" s="50"/>
      <c r="DB19" s="50"/>
      <c r="DC19" s="36"/>
      <c r="DD19" s="36"/>
      <c r="DE19" s="36"/>
      <c r="DF19" s="36"/>
      <c r="DG19" s="36"/>
      <c r="DH19" s="36"/>
      <c r="DI19" s="36"/>
      <c r="DJ19" s="36"/>
      <c r="DK19" s="36"/>
    </row>
    <row r="20" spans="1:115" s="44" customFormat="1" ht="21.75" customHeight="1">
      <c r="A20" s="4"/>
      <c r="B20" s="234" t="s">
        <v>5</v>
      </c>
      <c r="C20" s="235"/>
      <c r="D20" s="244" t="e">
        <f>Schedule!#REF!</f>
        <v>#REF!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8"/>
      <c r="Z20" s="249"/>
      <c r="AA20" s="4"/>
      <c r="AB20" s="4"/>
      <c r="AC20" s="4"/>
      <c r="AD20" s="4"/>
      <c r="AE20" s="234" t="s">
        <v>5</v>
      </c>
      <c r="AF20" s="235"/>
      <c r="AG20" s="244" t="e">
        <f>Schedule!#REF!</f>
        <v>#REF!</v>
      </c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8"/>
      <c r="BC20" s="249"/>
      <c r="BD20" s="43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  <c r="BW20" s="60"/>
      <c r="BX20" s="60"/>
      <c r="BY20" s="60"/>
      <c r="BZ20" s="60"/>
      <c r="CA20" s="59"/>
      <c r="CB20" s="59"/>
      <c r="CC20" s="61"/>
      <c r="CD20" s="61"/>
      <c r="CE20" s="61"/>
      <c r="CF20" s="61"/>
      <c r="CG20" s="61"/>
      <c r="CH20" s="61"/>
      <c r="CW20" s="50"/>
      <c r="CX20" s="50"/>
      <c r="CY20" s="50"/>
      <c r="CZ20" s="50"/>
      <c r="DA20" s="50"/>
      <c r="DB20" s="50"/>
      <c r="DC20" s="36"/>
      <c r="DD20" s="36"/>
      <c r="DE20" s="36"/>
      <c r="DF20" s="36"/>
      <c r="DG20" s="36"/>
      <c r="DH20" s="36"/>
      <c r="DI20" s="36"/>
      <c r="DJ20" s="36"/>
      <c r="DK20" s="36"/>
    </row>
    <row r="21" spans="1:178" s="44" customFormat="1" ht="21.75" customHeight="1">
      <c r="A21" s="4"/>
      <c r="B21" s="234" t="s">
        <v>6</v>
      </c>
      <c r="C21" s="235"/>
      <c r="D21" s="244" t="e">
        <f>Schedule!#REF!</f>
        <v>#REF!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8"/>
      <c r="Z21" s="249"/>
      <c r="AA21" s="4"/>
      <c r="AB21" s="4"/>
      <c r="AC21" s="4"/>
      <c r="AD21" s="4"/>
      <c r="AE21" s="234" t="s">
        <v>6</v>
      </c>
      <c r="AF21" s="235"/>
      <c r="AG21" s="244" t="e">
        <f>Schedule!#REF!</f>
        <v>#REF!</v>
      </c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8"/>
      <c r="BC21" s="249"/>
      <c r="BD21" s="43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60"/>
      <c r="BW21" s="60"/>
      <c r="BX21" s="60"/>
      <c r="BY21" s="60"/>
      <c r="BZ21" s="60"/>
      <c r="CA21" s="59"/>
      <c r="CB21" s="62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</row>
    <row r="22" spans="1:178" s="44" customFormat="1" ht="21.75" customHeight="1" thickBot="1">
      <c r="A22" s="4"/>
      <c r="B22" s="250" t="s">
        <v>7</v>
      </c>
      <c r="C22" s="251"/>
      <c r="D22" s="254" t="e">
        <f>Schedule!#REF!</f>
        <v>#REF!</v>
      </c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2"/>
      <c r="Z22" s="253"/>
      <c r="AA22" s="4"/>
      <c r="AB22" s="4"/>
      <c r="AC22" s="4"/>
      <c r="AD22" s="4"/>
      <c r="AE22" s="250" t="s">
        <v>7</v>
      </c>
      <c r="AF22" s="251"/>
      <c r="AG22" s="254" t="e">
        <f>Schedule!#REF!</f>
        <v>#REF!</v>
      </c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2"/>
      <c r="BC22" s="253"/>
      <c r="BD22" s="43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60"/>
      <c r="BW22" s="60"/>
      <c r="BX22" s="60"/>
      <c r="BY22" s="60"/>
      <c r="BZ22" s="60"/>
      <c r="CA22" s="59"/>
      <c r="CB22" s="62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</row>
    <row r="23" spans="1:178" s="44" customFormat="1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3"/>
      <c r="CA23" s="61"/>
      <c r="CB23" s="62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</row>
    <row r="24" spans="1:178" s="44" customFormat="1" ht="12.75" customHeight="1">
      <c r="A24" s="4"/>
      <c r="B24" s="45" t="s">
        <v>40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3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0"/>
      <c r="BX24" s="60"/>
      <c r="BY24" s="60"/>
      <c r="BZ24" s="60"/>
      <c r="CA24" s="59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</row>
    <row r="25" spans="1:115" s="44" customFormat="1" ht="6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3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60"/>
      <c r="BX25" s="60"/>
      <c r="BY25" s="60"/>
      <c r="BZ25" s="60"/>
      <c r="CA25" s="59"/>
      <c r="CB25" s="59"/>
      <c r="CC25" s="61"/>
      <c r="CD25" s="61"/>
      <c r="CE25" s="61"/>
      <c r="CF25" s="61"/>
      <c r="CG25" s="61"/>
      <c r="CH25" s="61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</row>
    <row r="26" spans="1:115" s="44" customFormat="1" ht="20.25" customHeight="1" thickBot="1">
      <c r="A26" s="4"/>
      <c r="B26" s="213" t="s">
        <v>11</v>
      </c>
      <c r="C26" s="214"/>
      <c r="D26" s="196" t="s">
        <v>29</v>
      </c>
      <c r="E26" s="179"/>
      <c r="F26" s="197"/>
      <c r="G26" s="196" t="s">
        <v>12</v>
      </c>
      <c r="H26" s="179"/>
      <c r="I26" s="197"/>
      <c r="J26" s="196" t="s">
        <v>14</v>
      </c>
      <c r="K26" s="179"/>
      <c r="L26" s="179"/>
      <c r="M26" s="179"/>
      <c r="N26" s="197"/>
      <c r="O26" s="196" t="s">
        <v>15</v>
      </c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97"/>
      <c r="AW26" s="196" t="s">
        <v>18</v>
      </c>
      <c r="AX26" s="179"/>
      <c r="AY26" s="179"/>
      <c r="AZ26" s="179"/>
      <c r="BA26" s="197"/>
      <c r="BB26" s="210"/>
      <c r="BC26" s="211"/>
      <c r="BD26" s="43"/>
      <c r="BF26" s="63"/>
      <c r="BG26" s="64"/>
      <c r="BH26" s="64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60"/>
      <c r="BW26" s="60"/>
      <c r="BX26" s="60"/>
      <c r="BY26" s="60"/>
      <c r="BZ26" s="60"/>
      <c r="CA26" s="65" t="s">
        <v>32</v>
      </c>
      <c r="CB26" s="59" t="s">
        <v>20</v>
      </c>
      <c r="CC26" s="192" t="s">
        <v>21</v>
      </c>
      <c r="CD26" s="192"/>
      <c r="CE26" s="192"/>
      <c r="CF26" s="66" t="s">
        <v>22</v>
      </c>
      <c r="CG26" s="61"/>
      <c r="CH26" s="61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</row>
    <row r="27" spans="1:115" s="47" customFormat="1" ht="23.25" customHeight="1">
      <c r="A27" s="5"/>
      <c r="B27" s="137">
        <v>46</v>
      </c>
      <c r="C27" s="138"/>
      <c r="D27" s="138">
        <v>1</v>
      </c>
      <c r="E27" s="138"/>
      <c r="F27" s="138"/>
      <c r="G27" s="138">
        <v>4</v>
      </c>
      <c r="H27" s="138"/>
      <c r="I27" s="272"/>
      <c r="J27" s="170">
        <f>$H$4</f>
        <v>0.6944444444444444</v>
      </c>
      <c r="K27" s="239"/>
      <c r="L27" s="239"/>
      <c r="M27" s="239"/>
      <c r="N27" s="240"/>
      <c r="O27" s="148" t="e">
        <f>AG10</f>
        <v>#REF!</v>
      </c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5" t="s">
        <v>17</v>
      </c>
      <c r="AF27" s="148" t="e">
        <f>AG11</f>
        <v>#REF!</v>
      </c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9"/>
      <c r="AW27" s="159"/>
      <c r="AX27" s="167"/>
      <c r="AY27" s="15" t="s">
        <v>16</v>
      </c>
      <c r="AZ27" s="167"/>
      <c r="BA27" s="168"/>
      <c r="BB27" s="159"/>
      <c r="BC27" s="160"/>
      <c r="BD27" s="5"/>
      <c r="BE27" s="59"/>
      <c r="BF27" s="67"/>
      <c r="BG27" s="67"/>
      <c r="BH27" s="67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68" t="str">
        <f aca="true" t="shared" si="0" ref="BU27:BU38">IF(ISBLANK(AZ27),"0",IF(AW27&gt;AZ27,3,IF(AW27=AZ27,1,0)))</f>
        <v>0</v>
      </c>
      <c r="BV27" s="69" t="s">
        <v>16</v>
      </c>
      <c r="BW27" s="68" t="str">
        <f aca="true" t="shared" si="1" ref="BW27:BW38">IF(ISBLANK(AZ27),"0",IF(AZ27&gt;AW27,3,IF(AZ27=AW27,1,0)))</f>
        <v>0</v>
      </c>
      <c r="BX27" s="60"/>
      <c r="BY27" s="60"/>
      <c r="BZ27" s="60"/>
      <c r="CA27" s="59" t="e">
        <f>$D$10</f>
        <v>#REF!</v>
      </c>
      <c r="CB27" s="68">
        <f>IF(($AW$30&gt;$AZ$30),SUM($BU$30+$BU$42),SUM($BU$30+$BW$36))</f>
        <v>0</v>
      </c>
      <c r="CC27" s="61">
        <f>IF(($AW$30&gt;$AZ$30),SUM($AW$30+$AW$42),SUM($AW$30+$AZ$36))</f>
        <v>0</v>
      </c>
      <c r="CD27" s="70" t="s">
        <v>16</v>
      </c>
      <c r="CE27" s="71">
        <f>IF(($AW$30&gt;$AZ$30),SUM($AZ$30+$AZ$42),SUM($AZ$30+$AW$36))</f>
        <v>0</v>
      </c>
      <c r="CF27" s="72">
        <f aca="true" t="shared" si="2" ref="CF27:CF44">SUM(CC27-CE27)</f>
        <v>0</v>
      </c>
      <c r="CG27" s="73">
        <f>IF(AND(CB27=CB28,CF27=CF28,CC27=CC28),1,0)</f>
        <v>1</v>
      </c>
      <c r="CH27" s="73"/>
      <c r="CI27" s="47">
        <f>SUM(CG27:CH27)</f>
        <v>1</v>
      </c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</row>
    <row r="28" spans="1:115" s="44" customFormat="1" ht="23.25" customHeight="1">
      <c r="A28" s="4"/>
      <c r="B28" s="246">
        <v>47</v>
      </c>
      <c r="C28" s="245"/>
      <c r="D28" s="245">
        <v>2</v>
      </c>
      <c r="E28" s="245"/>
      <c r="F28" s="245"/>
      <c r="G28" s="245">
        <v>5</v>
      </c>
      <c r="H28" s="245"/>
      <c r="I28" s="247"/>
      <c r="J28" s="236">
        <f>J27</f>
        <v>0.6944444444444444</v>
      </c>
      <c r="K28" s="237"/>
      <c r="L28" s="237"/>
      <c r="M28" s="237"/>
      <c r="N28" s="238"/>
      <c r="O28" s="267" t="e">
        <f>AG15</f>
        <v>#REF!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46" t="s">
        <v>17</v>
      </c>
      <c r="AF28" s="267" t="e">
        <f>AG16</f>
        <v>#REF!</v>
      </c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8"/>
      <c r="AW28" s="273"/>
      <c r="AX28" s="274"/>
      <c r="AY28" s="46" t="s">
        <v>16</v>
      </c>
      <c r="AZ28" s="274"/>
      <c r="BA28" s="275"/>
      <c r="BB28" s="273"/>
      <c r="BC28" s="276"/>
      <c r="BD28" s="43"/>
      <c r="BE28" s="59"/>
      <c r="BF28" s="67"/>
      <c r="BG28" s="67"/>
      <c r="BH28" s="67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68" t="str">
        <f t="shared" si="0"/>
        <v>0</v>
      </c>
      <c r="BV28" s="60" t="s">
        <v>16</v>
      </c>
      <c r="BW28" s="68" t="str">
        <f t="shared" si="1"/>
        <v>0</v>
      </c>
      <c r="BX28" s="59"/>
      <c r="BY28" s="59"/>
      <c r="BZ28" s="59"/>
      <c r="CA28" s="59" t="e">
        <f>$D$11</f>
        <v>#REF!</v>
      </c>
      <c r="CB28" s="68">
        <f>IF(($AZ$30&gt;$AW$30),SUM($BW$30+$BU$42),SUM($BW$30+$BW$36))</f>
        <v>0</v>
      </c>
      <c r="CC28" s="61">
        <f>IF(($AZ$30&lt;$AW$30),SUM($AZ$30+$AZ$36),SUM($AZ$30+$AW$42))</f>
        <v>0</v>
      </c>
      <c r="CD28" s="70" t="s">
        <v>16</v>
      </c>
      <c r="CE28" s="71">
        <f>IF(($AZ$30&lt;$AW$30),SUM($AW$30+$AW$36),SUM($AW$30+$AZ$42))</f>
        <v>0</v>
      </c>
      <c r="CF28" s="72">
        <f t="shared" si="2"/>
        <v>0</v>
      </c>
      <c r="CG28" s="73">
        <f>IF(AND(CB28=CB29,CF28=CF29,CC28=CC29),1,0)</f>
        <v>1</v>
      </c>
      <c r="CH28" s="61">
        <f>IF(AND(CB28=CB27,CF27=CF28,CC27=CC28),1,0)</f>
        <v>1</v>
      </c>
      <c r="CI28" s="73">
        <f aca="true" t="shared" si="3" ref="CI28:CI38">SUM(CG28:CH28)</f>
        <v>2</v>
      </c>
      <c r="CJ28" s="61"/>
      <c r="CK28" s="61"/>
      <c r="CL28" s="61"/>
      <c r="CM28" s="61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</row>
    <row r="29" spans="1:115" s="44" customFormat="1" ht="23.25" customHeight="1" thickBot="1">
      <c r="A29" s="4"/>
      <c r="B29" s="141">
        <v>48</v>
      </c>
      <c r="C29" s="142"/>
      <c r="D29" s="142">
        <v>3</v>
      </c>
      <c r="E29" s="142"/>
      <c r="F29" s="142"/>
      <c r="G29" s="142">
        <v>6</v>
      </c>
      <c r="H29" s="142"/>
      <c r="I29" s="241"/>
      <c r="J29" s="195">
        <f>J28</f>
        <v>0.6944444444444444</v>
      </c>
      <c r="K29" s="242"/>
      <c r="L29" s="242"/>
      <c r="M29" s="242"/>
      <c r="N29" s="243"/>
      <c r="O29" s="171" t="e">
        <f>AG20</f>
        <v>#REF!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22" t="s">
        <v>17</v>
      </c>
      <c r="AF29" s="171" t="e">
        <f>AG21</f>
        <v>#REF!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73"/>
      <c r="AX29" s="175"/>
      <c r="AY29" s="22" t="s">
        <v>16</v>
      </c>
      <c r="AZ29" s="175"/>
      <c r="BA29" s="176"/>
      <c r="BB29" s="173"/>
      <c r="BC29" s="174"/>
      <c r="BD29" s="43"/>
      <c r="BE29" s="59"/>
      <c r="BF29" s="67"/>
      <c r="BG29" s="67"/>
      <c r="BH29" s="67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68" t="str">
        <f t="shared" si="0"/>
        <v>0</v>
      </c>
      <c r="BV29" s="60" t="s">
        <v>16</v>
      </c>
      <c r="BW29" s="68" t="str">
        <f t="shared" si="1"/>
        <v>0</v>
      </c>
      <c r="BX29" s="59"/>
      <c r="BY29" s="59"/>
      <c r="BZ29" s="59"/>
      <c r="CA29" s="59" t="e">
        <f>$D$12</f>
        <v>#REF!</v>
      </c>
      <c r="CB29" s="68">
        <f>SUM($BU$36+$BW$42)</f>
        <v>0</v>
      </c>
      <c r="CC29" s="61">
        <f>SUM($AW$36+$AZ$42)</f>
        <v>0</v>
      </c>
      <c r="CD29" s="70" t="s">
        <v>16</v>
      </c>
      <c r="CE29" s="71">
        <f>SUM($AW$42+$AZ$36)</f>
        <v>0</v>
      </c>
      <c r="CF29" s="72">
        <f t="shared" si="2"/>
        <v>0</v>
      </c>
      <c r="CG29" s="73">
        <f>IF(AND(CB29=CB28,CF29=CF28,CC29=CC28),1,0)</f>
        <v>1</v>
      </c>
      <c r="CH29" s="61"/>
      <c r="CI29" s="73">
        <f t="shared" si="3"/>
        <v>1</v>
      </c>
      <c r="CJ29" s="61"/>
      <c r="CK29" s="61"/>
      <c r="CL29" s="61"/>
      <c r="CM29" s="61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</row>
    <row r="30" spans="1:115" s="44" customFormat="1" ht="23.25" customHeight="1">
      <c r="A30" s="4"/>
      <c r="B30" s="137">
        <v>49</v>
      </c>
      <c r="C30" s="138"/>
      <c r="D30" s="138">
        <v>1</v>
      </c>
      <c r="E30" s="138"/>
      <c r="F30" s="138"/>
      <c r="G30" s="138">
        <v>1</v>
      </c>
      <c r="H30" s="138"/>
      <c r="I30" s="272"/>
      <c r="J30" s="170">
        <f>J29+$U$4*$X$4+$AL$4</f>
        <v>0.704861111111111</v>
      </c>
      <c r="K30" s="239"/>
      <c r="L30" s="239"/>
      <c r="M30" s="239"/>
      <c r="N30" s="240"/>
      <c r="O30" s="148" t="e">
        <f>D10</f>
        <v>#REF!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5" t="s">
        <v>17</v>
      </c>
      <c r="AF30" s="148" t="e">
        <f>D11</f>
        <v>#REF!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9"/>
      <c r="AW30" s="159"/>
      <c r="AX30" s="167"/>
      <c r="AY30" s="15" t="s">
        <v>16</v>
      </c>
      <c r="AZ30" s="167"/>
      <c r="BA30" s="168"/>
      <c r="BB30" s="159"/>
      <c r="BC30" s="160"/>
      <c r="BD30" s="43"/>
      <c r="BE30" s="59"/>
      <c r="BF30" s="67"/>
      <c r="BG30" s="67"/>
      <c r="BH30" s="67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68" t="str">
        <f t="shared" si="0"/>
        <v>0</v>
      </c>
      <c r="BV30" s="60" t="s">
        <v>16</v>
      </c>
      <c r="BW30" s="68" t="str">
        <f t="shared" si="1"/>
        <v>0</v>
      </c>
      <c r="BX30" s="59"/>
      <c r="BY30" s="59"/>
      <c r="BZ30" s="59"/>
      <c r="CA30" s="59" t="e">
        <f>$D$15</f>
        <v>#REF!</v>
      </c>
      <c r="CB30" s="68">
        <f>IF(($AW$31&gt;$AZ$31),SUM($BU$31+$BU$43),SUM($BU$31+$BW$37))</f>
        <v>0</v>
      </c>
      <c r="CC30" s="61">
        <f>IF(($AW$31&gt;$AZ$31),SUM($AW$31+$AW$43),SUM($AW$31+$AZ$37))</f>
        <v>0</v>
      </c>
      <c r="CD30" s="70" t="s">
        <v>16</v>
      </c>
      <c r="CE30" s="71">
        <f>IF(($AW$31&gt;$AZ$31),SUM($AZ$31+$AZ$43),SUM($AZ$31+$AW$37))</f>
        <v>0</v>
      </c>
      <c r="CF30" s="72">
        <f t="shared" si="2"/>
        <v>0</v>
      </c>
      <c r="CG30" s="73">
        <f>IF(AND(CB30=CB31,CF30=CF31,CC30=CC31),1,0)</f>
        <v>1</v>
      </c>
      <c r="CH30" s="61"/>
      <c r="CI30" s="73">
        <f t="shared" si="3"/>
        <v>1</v>
      </c>
      <c r="CJ30" s="61"/>
      <c r="CK30" s="61"/>
      <c r="CL30" s="61"/>
      <c r="CM30" s="61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</row>
    <row r="31" spans="1:115" s="44" customFormat="1" ht="23.25" customHeight="1">
      <c r="A31" s="4"/>
      <c r="B31" s="246">
        <v>50</v>
      </c>
      <c r="C31" s="245"/>
      <c r="D31" s="245">
        <v>2</v>
      </c>
      <c r="E31" s="245"/>
      <c r="F31" s="245"/>
      <c r="G31" s="245">
        <v>2</v>
      </c>
      <c r="H31" s="245"/>
      <c r="I31" s="247"/>
      <c r="J31" s="236">
        <f>J30</f>
        <v>0.704861111111111</v>
      </c>
      <c r="K31" s="237"/>
      <c r="L31" s="237"/>
      <c r="M31" s="237"/>
      <c r="N31" s="238"/>
      <c r="O31" s="267" t="e">
        <f>D15</f>
        <v>#REF!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46" t="s">
        <v>17</v>
      </c>
      <c r="AF31" s="267" t="e">
        <f>D16</f>
        <v>#REF!</v>
      </c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8"/>
      <c r="AW31" s="273"/>
      <c r="AX31" s="274"/>
      <c r="AY31" s="46" t="s">
        <v>16</v>
      </c>
      <c r="AZ31" s="274"/>
      <c r="BA31" s="275"/>
      <c r="BB31" s="273"/>
      <c r="BC31" s="276"/>
      <c r="BD31" s="43"/>
      <c r="BE31" s="59"/>
      <c r="BF31" s="67"/>
      <c r="BG31" s="67"/>
      <c r="BH31" s="67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68" t="str">
        <f t="shared" si="0"/>
        <v>0</v>
      </c>
      <c r="BV31" s="60" t="s">
        <v>16</v>
      </c>
      <c r="BW31" s="68" t="str">
        <f t="shared" si="1"/>
        <v>0</v>
      </c>
      <c r="BX31" s="59"/>
      <c r="BY31" s="59"/>
      <c r="BZ31" s="59"/>
      <c r="CA31" s="59" t="e">
        <f>$D$16</f>
        <v>#REF!</v>
      </c>
      <c r="CB31" s="68">
        <f>IF(($AZ$31&gt;$AW$31),SUM($BW$31+$BU$43),SUM($BW$31+$BW$37))</f>
        <v>0</v>
      </c>
      <c r="CC31" s="61">
        <f>IF(($AZ$31&lt;$AW$31),SUM($AZ$31+$AZ$37),SUM($AZ$31+$AW$43))</f>
        <v>0</v>
      </c>
      <c r="CD31" s="70" t="s">
        <v>16</v>
      </c>
      <c r="CE31" s="71">
        <f>IF(($AZ$31&lt;$AW$31),SUM($AW$31+$AW$37),SUM($AW$31+$AZ$43))</f>
        <v>0</v>
      </c>
      <c r="CF31" s="72">
        <f t="shared" si="2"/>
        <v>0</v>
      </c>
      <c r="CG31" s="73">
        <f>IF(AND(CB31=CB32,CF31=CF32,CC31=CC32),1,0)</f>
        <v>1</v>
      </c>
      <c r="CH31" s="61">
        <f>IF(AND(CB31=CB30,CF30=CF31,CC30=CC31),1,0)</f>
        <v>1</v>
      </c>
      <c r="CI31" s="73">
        <f t="shared" si="3"/>
        <v>2</v>
      </c>
      <c r="CJ31" s="61"/>
      <c r="CK31" s="61"/>
      <c r="CL31" s="61"/>
      <c r="CM31" s="61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</row>
    <row r="32" spans="1:115" s="44" customFormat="1" ht="23.25" customHeight="1" thickBot="1">
      <c r="A32" s="4"/>
      <c r="B32" s="141">
        <v>51</v>
      </c>
      <c r="C32" s="142"/>
      <c r="D32" s="142">
        <v>3</v>
      </c>
      <c r="E32" s="142"/>
      <c r="F32" s="142"/>
      <c r="G32" s="142">
        <v>3</v>
      </c>
      <c r="H32" s="142"/>
      <c r="I32" s="241"/>
      <c r="J32" s="195">
        <f>J31</f>
        <v>0.704861111111111</v>
      </c>
      <c r="K32" s="242"/>
      <c r="L32" s="242"/>
      <c r="M32" s="242"/>
      <c r="N32" s="243"/>
      <c r="O32" s="171" t="e">
        <f>D20</f>
        <v>#REF!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22" t="s">
        <v>17</v>
      </c>
      <c r="AF32" s="171" t="e">
        <f>D21</f>
        <v>#REF!</v>
      </c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2"/>
      <c r="AW32" s="173"/>
      <c r="AX32" s="175"/>
      <c r="AY32" s="22" t="s">
        <v>16</v>
      </c>
      <c r="AZ32" s="175"/>
      <c r="BA32" s="176"/>
      <c r="BB32" s="173"/>
      <c r="BC32" s="174"/>
      <c r="BD32" s="43"/>
      <c r="BE32" s="59"/>
      <c r="BF32" s="67"/>
      <c r="BG32" s="67"/>
      <c r="BH32" s="67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68" t="str">
        <f t="shared" si="0"/>
        <v>0</v>
      </c>
      <c r="BV32" s="60" t="s">
        <v>16</v>
      </c>
      <c r="BW32" s="68" t="str">
        <f t="shared" si="1"/>
        <v>0</v>
      </c>
      <c r="BX32" s="59"/>
      <c r="BY32" s="59"/>
      <c r="BZ32" s="59"/>
      <c r="CA32" s="59" t="e">
        <f>$D$17</f>
        <v>#REF!</v>
      </c>
      <c r="CB32" s="68">
        <f>SUM($BU$37+$BW$43)</f>
        <v>0</v>
      </c>
      <c r="CC32" s="61">
        <f>SUM($AW$37+$AZ$43)</f>
        <v>0</v>
      </c>
      <c r="CD32" s="70" t="s">
        <v>16</v>
      </c>
      <c r="CE32" s="71">
        <f>SUM($AW$43+$AZ$37)</f>
        <v>0</v>
      </c>
      <c r="CF32" s="72">
        <f t="shared" si="2"/>
        <v>0</v>
      </c>
      <c r="CG32" s="73">
        <f>IF(AND(CB32=CB31,CF32=CF31,CC32=CC31),1,0)</f>
        <v>1</v>
      </c>
      <c r="CH32" s="61"/>
      <c r="CI32" s="73">
        <f t="shared" si="3"/>
        <v>1</v>
      </c>
      <c r="CJ32" s="61"/>
      <c r="CK32" s="61"/>
      <c r="CL32" s="61"/>
      <c r="CM32" s="61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</row>
    <row r="33" spans="1:115" s="44" customFormat="1" ht="23.25" customHeight="1">
      <c r="A33" s="4"/>
      <c r="B33" s="137">
        <v>52</v>
      </c>
      <c r="C33" s="138"/>
      <c r="D33" s="138">
        <v>1</v>
      </c>
      <c r="E33" s="138"/>
      <c r="F33" s="138"/>
      <c r="G33" s="138">
        <v>4</v>
      </c>
      <c r="H33" s="138"/>
      <c r="I33" s="272"/>
      <c r="J33" s="170">
        <f>J32+$U$4*$X$4+$AL$4</f>
        <v>0.7152777777777777</v>
      </c>
      <c r="K33" s="239"/>
      <c r="L33" s="239"/>
      <c r="M33" s="239"/>
      <c r="N33" s="240"/>
      <c r="O33" s="148" t="e">
        <f>AG12</f>
        <v>#REF!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5" t="s">
        <v>17</v>
      </c>
      <c r="AF33" s="148" t="str">
        <f>IF(ISBLANK($AZ$27),"Verlierer Spiel 46 o. Grp. 4 - 1",IF($AW$27&gt;$AZ$27,$AG$11,$AG$10))</f>
        <v>Verlierer Spiel 46 o. Grp. 4 - 1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9"/>
      <c r="AW33" s="159"/>
      <c r="AX33" s="167"/>
      <c r="AY33" s="15" t="s">
        <v>16</v>
      </c>
      <c r="AZ33" s="167"/>
      <c r="BA33" s="168"/>
      <c r="BB33" s="159"/>
      <c r="BC33" s="160"/>
      <c r="BD33" s="39"/>
      <c r="BE33" s="59"/>
      <c r="BF33" s="67"/>
      <c r="BG33" s="67"/>
      <c r="BH33" s="67"/>
      <c r="BI33" s="59"/>
      <c r="BJ33" s="59"/>
      <c r="BK33" s="74"/>
      <c r="BL33" s="74"/>
      <c r="BM33" s="75"/>
      <c r="BN33" s="76"/>
      <c r="BO33" s="76"/>
      <c r="BP33" s="77"/>
      <c r="BQ33" s="76"/>
      <c r="BR33" s="78"/>
      <c r="BS33" s="59"/>
      <c r="BT33" s="59"/>
      <c r="BU33" s="68" t="str">
        <f t="shared" si="0"/>
        <v>0</v>
      </c>
      <c r="BV33" s="60" t="s">
        <v>16</v>
      </c>
      <c r="BW33" s="68" t="str">
        <f t="shared" si="1"/>
        <v>0</v>
      </c>
      <c r="BX33" s="59"/>
      <c r="BY33" s="59"/>
      <c r="BZ33" s="59"/>
      <c r="CA33" s="59" t="e">
        <f>$D$20</f>
        <v>#REF!</v>
      </c>
      <c r="CB33" s="68">
        <f>IF(($AW$32&gt;$AZ$32),SUM($BU$32+$BU$44),SUM($BU$32+$BW$38))</f>
        <v>0</v>
      </c>
      <c r="CC33" s="61">
        <f>IF(($AW$32&gt;$AZ$32),SUM($AW$32+$AW$44),SUM($AW$32+$AZ$38))</f>
        <v>0</v>
      </c>
      <c r="CD33" s="70" t="s">
        <v>16</v>
      </c>
      <c r="CE33" s="71">
        <f>IF(($AW$32&gt;$AZ$32),SUM($AZ$32+$AZ$44),SUM($AZ$32+$AW$38))</f>
        <v>0</v>
      </c>
      <c r="CF33" s="72">
        <f t="shared" si="2"/>
        <v>0</v>
      </c>
      <c r="CG33" s="73">
        <f>IF(AND(CB33=CB34,CF33=CF34,CC33=CC34),1,0)</f>
        <v>1</v>
      </c>
      <c r="CH33" s="61"/>
      <c r="CI33" s="73">
        <f t="shared" si="3"/>
        <v>1</v>
      </c>
      <c r="CJ33" s="61"/>
      <c r="CK33" s="61"/>
      <c r="CL33" s="61"/>
      <c r="CM33" s="61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</row>
    <row r="34" spans="1:115" s="44" customFormat="1" ht="23.25" customHeight="1">
      <c r="A34" s="4"/>
      <c r="B34" s="246">
        <v>53</v>
      </c>
      <c r="C34" s="245"/>
      <c r="D34" s="245">
        <v>2</v>
      </c>
      <c r="E34" s="245"/>
      <c r="F34" s="245"/>
      <c r="G34" s="245">
        <v>5</v>
      </c>
      <c r="H34" s="245"/>
      <c r="I34" s="247"/>
      <c r="J34" s="236">
        <f>J33</f>
        <v>0.7152777777777777</v>
      </c>
      <c r="K34" s="237"/>
      <c r="L34" s="237"/>
      <c r="M34" s="237"/>
      <c r="N34" s="238"/>
      <c r="O34" s="267" t="e">
        <f>AG17</f>
        <v>#REF!</v>
      </c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46" t="s">
        <v>17</v>
      </c>
      <c r="AF34" s="267" t="str">
        <f>IF(ISBLANK($AZ$28),"Verlierer Spiel 47 o. Grp. 5 - 1",IF($AW$28&gt;$AZ$28,$AG$16,$AG$15))</f>
        <v>Verlierer Spiel 47 o. Grp. 5 - 1</v>
      </c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8"/>
      <c r="AW34" s="273"/>
      <c r="AX34" s="274"/>
      <c r="AY34" s="46" t="s">
        <v>16</v>
      </c>
      <c r="AZ34" s="274"/>
      <c r="BA34" s="275"/>
      <c r="BB34" s="273"/>
      <c r="BC34" s="276"/>
      <c r="BD34" s="39"/>
      <c r="BE34" s="59"/>
      <c r="BF34" s="67"/>
      <c r="BG34" s="67"/>
      <c r="BH34" s="67"/>
      <c r="BI34" s="59"/>
      <c r="BJ34" s="59"/>
      <c r="BK34" s="74"/>
      <c r="BL34" s="74"/>
      <c r="BM34" s="75"/>
      <c r="BN34" s="76"/>
      <c r="BO34" s="76"/>
      <c r="BP34" s="77"/>
      <c r="BQ34" s="76"/>
      <c r="BR34" s="78"/>
      <c r="BS34" s="59"/>
      <c r="BT34" s="59"/>
      <c r="BU34" s="68" t="str">
        <f t="shared" si="0"/>
        <v>0</v>
      </c>
      <c r="BV34" s="60" t="s">
        <v>16</v>
      </c>
      <c r="BW34" s="68" t="str">
        <f t="shared" si="1"/>
        <v>0</v>
      </c>
      <c r="BX34" s="59"/>
      <c r="BY34" s="59"/>
      <c r="BZ34" s="59"/>
      <c r="CA34" s="59" t="e">
        <f>$D$21</f>
        <v>#REF!</v>
      </c>
      <c r="CB34" s="68">
        <f>IF(($AZ$32&gt;$AW$32),SUM($BW$32+$BU$44),SUM($BW$32+$BW$38))</f>
        <v>0</v>
      </c>
      <c r="CC34" s="61">
        <f>IF(($AZ$32&lt;$AW$32),SUM($AZ$32+$AZ$38),SUM($AZ$32+$AW$44))</f>
        <v>0</v>
      </c>
      <c r="CD34" s="70" t="s">
        <v>16</v>
      </c>
      <c r="CE34" s="71">
        <f>IF(($AZ$32&lt;$AW$32),SUM($AW$32+$AW$38),SUM($AW$32+$AZ$44))</f>
        <v>0</v>
      </c>
      <c r="CF34" s="72">
        <f t="shared" si="2"/>
        <v>0</v>
      </c>
      <c r="CG34" s="73">
        <f>IF(AND(CB34=CB35,CF34=CF35,CC34=CC35),1,0)</f>
        <v>1</v>
      </c>
      <c r="CH34" s="61">
        <f>IF(AND(CB34=CB33,CF33=CF34,CC33=CC34),1,0)</f>
        <v>1</v>
      </c>
      <c r="CI34" s="73">
        <f t="shared" si="3"/>
        <v>2</v>
      </c>
      <c r="CJ34" s="61"/>
      <c r="CK34" s="61"/>
      <c r="CL34" s="61"/>
      <c r="CM34" s="61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</row>
    <row r="35" spans="1:115" s="44" customFormat="1" ht="23.25" customHeight="1" thickBot="1">
      <c r="A35" s="4"/>
      <c r="B35" s="141">
        <v>54</v>
      </c>
      <c r="C35" s="142"/>
      <c r="D35" s="142">
        <v>3</v>
      </c>
      <c r="E35" s="142"/>
      <c r="F35" s="142"/>
      <c r="G35" s="142">
        <v>6</v>
      </c>
      <c r="H35" s="142"/>
      <c r="I35" s="241"/>
      <c r="J35" s="195">
        <f>J34</f>
        <v>0.7152777777777777</v>
      </c>
      <c r="K35" s="242"/>
      <c r="L35" s="242"/>
      <c r="M35" s="242"/>
      <c r="N35" s="243"/>
      <c r="O35" s="171" t="e">
        <f>AG22</f>
        <v>#REF!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22" t="s">
        <v>17</v>
      </c>
      <c r="AF35" s="171" t="str">
        <f>IF(ISBLANK($AZ$29),"Verlierer Spiel 48 o. Grp. 6 - 1",IF($AW$29&gt;$AZ$29,$AG$21,$AG$20))</f>
        <v>Verlierer Spiel 48 o. Grp. 6 - 1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73"/>
      <c r="AX35" s="175"/>
      <c r="AY35" s="22" t="s">
        <v>16</v>
      </c>
      <c r="AZ35" s="175"/>
      <c r="BA35" s="176"/>
      <c r="BB35" s="173"/>
      <c r="BC35" s="174"/>
      <c r="BD35" s="39"/>
      <c r="BE35" s="59"/>
      <c r="BF35" s="67"/>
      <c r="BG35" s="67"/>
      <c r="BH35" s="67"/>
      <c r="BI35" s="59"/>
      <c r="BJ35" s="59"/>
      <c r="BK35" s="74"/>
      <c r="BL35" s="74"/>
      <c r="BM35" s="75"/>
      <c r="BN35" s="76"/>
      <c r="BO35" s="76"/>
      <c r="BP35" s="77"/>
      <c r="BQ35" s="76"/>
      <c r="BR35" s="78"/>
      <c r="BS35" s="59"/>
      <c r="BT35" s="59"/>
      <c r="BU35" s="68" t="str">
        <f t="shared" si="0"/>
        <v>0</v>
      </c>
      <c r="BV35" s="60" t="s">
        <v>16</v>
      </c>
      <c r="BW35" s="68" t="str">
        <f t="shared" si="1"/>
        <v>0</v>
      </c>
      <c r="BX35" s="59"/>
      <c r="BY35" s="59"/>
      <c r="BZ35" s="59"/>
      <c r="CA35" s="59" t="e">
        <f>$D$22</f>
        <v>#REF!</v>
      </c>
      <c r="CB35" s="68">
        <f>SUM($BU$38+$BW$44)</f>
        <v>0</v>
      </c>
      <c r="CC35" s="61">
        <f>SUM($AW$38+$AZ$44)</f>
        <v>0</v>
      </c>
      <c r="CD35" s="70" t="s">
        <v>16</v>
      </c>
      <c r="CE35" s="71">
        <f>SUM($AW$44+$AZ$38)</f>
        <v>0</v>
      </c>
      <c r="CF35" s="72">
        <f t="shared" si="2"/>
        <v>0</v>
      </c>
      <c r="CG35" s="73">
        <f>IF(AND(CB35=CB34,CF35=CF34,CC35=CC34),1,0)</f>
        <v>1</v>
      </c>
      <c r="CH35" s="61"/>
      <c r="CI35" s="73">
        <f t="shared" si="3"/>
        <v>1</v>
      </c>
      <c r="CJ35" s="61"/>
      <c r="CK35" s="61"/>
      <c r="CL35" s="61"/>
      <c r="CM35" s="61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1:115" s="44" customFormat="1" ht="23.25" customHeight="1">
      <c r="A36" s="4"/>
      <c r="B36" s="137">
        <v>55</v>
      </c>
      <c r="C36" s="138"/>
      <c r="D36" s="138">
        <v>1</v>
      </c>
      <c r="E36" s="138"/>
      <c r="F36" s="138"/>
      <c r="G36" s="138">
        <v>1</v>
      </c>
      <c r="H36" s="138"/>
      <c r="I36" s="272"/>
      <c r="J36" s="170">
        <f>J35+$U$4*$X$4+$AL$4</f>
        <v>0.7256944444444443</v>
      </c>
      <c r="K36" s="239"/>
      <c r="L36" s="239"/>
      <c r="M36" s="239"/>
      <c r="N36" s="240"/>
      <c r="O36" s="148" t="e">
        <f>D12</f>
        <v>#REF!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5" t="s">
        <v>17</v>
      </c>
      <c r="AF36" s="148" t="str">
        <f>IF(ISBLANK($AZ$30),"Verlierer Spiel 49 o. Grp. 1 - 1",IF($AW$30&gt;$AZ$30,$D$11,$D$10))</f>
        <v>Verlierer Spiel 49 o. Grp. 1 - 1</v>
      </c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9"/>
      <c r="AW36" s="159"/>
      <c r="AX36" s="167"/>
      <c r="AY36" s="15" t="s">
        <v>16</v>
      </c>
      <c r="AZ36" s="167"/>
      <c r="BA36" s="168"/>
      <c r="BB36" s="159"/>
      <c r="BC36" s="160"/>
      <c r="BD36" s="39"/>
      <c r="BE36" s="59"/>
      <c r="BF36" s="67"/>
      <c r="BG36" s="67"/>
      <c r="BH36" s="67"/>
      <c r="BI36" s="59"/>
      <c r="BJ36" s="59"/>
      <c r="BK36" s="74"/>
      <c r="BL36" s="74"/>
      <c r="BM36" s="75"/>
      <c r="BN36" s="76"/>
      <c r="BO36" s="76"/>
      <c r="BP36" s="77"/>
      <c r="BQ36" s="76"/>
      <c r="BR36" s="78"/>
      <c r="BS36" s="59"/>
      <c r="BT36" s="59"/>
      <c r="BU36" s="68" t="str">
        <f t="shared" si="0"/>
        <v>0</v>
      </c>
      <c r="BV36" s="60" t="s">
        <v>16</v>
      </c>
      <c r="BW36" s="68" t="str">
        <f t="shared" si="1"/>
        <v>0</v>
      </c>
      <c r="BX36" s="59"/>
      <c r="BY36" s="59"/>
      <c r="BZ36" s="59"/>
      <c r="CA36" s="59" t="e">
        <f>$AG$10</f>
        <v>#REF!</v>
      </c>
      <c r="CB36" s="68">
        <f>IF(($AW$27&gt;$AZ$27),SUM($BU$27+$BU$39),SUM($BU$27+$BW$33))</f>
        <v>0</v>
      </c>
      <c r="CC36" s="61">
        <f>IF(($AW$27&gt;$AZ$27),SUM($AW$27+$AW$39),SUM($AW$27+$AZ$33))</f>
        <v>0</v>
      </c>
      <c r="CD36" s="70" t="s">
        <v>16</v>
      </c>
      <c r="CE36" s="71">
        <f>IF(($AW$27&gt;$AZ$27),SUM($AZ$27+$AZ$39),SUM($AZ$27+$AW$33))</f>
        <v>0</v>
      </c>
      <c r="CF36" s="72">
        <f t="shared" si="2"/>
        <v>0</v>
      </c>
      <c r="CG36" s="73">
        <f>IF(AND(CB36=CB37,CF36=CF37,CC36=CC37),1,0)</f>
        <v>1</v>
      </c>
      <c r="CH36" s="61"/>
      <c r="CI36" s="73">
        <f t="shared" si="3"/>
        <v>1</v>
      </c>
      <c r="CJ36" s="61"/>
      <c r="CK36" s="61"/>
      <c r="CL36" s="61"/>
      <c r="CM36" s="61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</row>
    <row r="37" spans="1:115" s="44" customFormat="1" ht="23.25" customHeight="1">
      <c r="A37" s="4"/>
      <c r="B37" s="246">
        <v>56</v>
      </c>
      <c r="C37" s="245"/>
      <c r="D37" s="245">
        <v>2</v>
      </c>
      <c r="E37" s="245"/>
      <c r="F37" s="245"/>
      <c r="G37" s="245">
        <v>2</v>
      </c>
      <c r="H37" s="245"/>
      <c r="I37" s="247"/>
      <c r="J37" s="236">
        <f>J36</f>
        <v>0.7256944444444443</v>
      </c>
      <c r="K37" s="237"/>
      <c r="L37" s="237"/>
      <c r="M37" s="237"/>
      <c r="N37" s="238"/>
      <c r="O37" s="267" t="e">
        <f>D17</f>
        <v>#REF!</v>
      </c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46" t="s">
        <v>17</v>
      </c>
      <c r="AF37" s="267" t="str">
        <f>IF(ISBLANK($AZ$31),"Verlierer Spiel 50 o. Grp. 2 - 1",IF($AW$31&gt;$AZ$31,$D$16,$D$15))</f>
        <v>Verlierer Spiel 50 o. Grp. 2 - 1</v>
      </c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8"/>
      <c r="AW37" s="273"/>
      <c r="AX37" s="274"/>
      <c r="AY37" s="46" t="s">
        <v>16</v>
      </c>
      <c r="AZ37" s="274"/>
      <c r="BA37" s="275"/>
      <c r="BB37" s="273"/>
      <c r="BC37" s="276"/>
      <c r="BD37" s="39"/>
      <c r="BE37" s="59"/>
      <c r="BF37" s="67"/>
      <c r="BG37" s="67"/>
      <c r="BH37" s="67"/>
      <c r="BI37" s="59"/>
      <c r="BJ37" s="59"/>
      <c r="BK37" s="74"/>
      <c r="BL37" s="74"/>
      <c r="BM37" s="79"/>
      <c r="BN37" s="76"/>
      <c r="BO37" s="76"/>
      <c r="BP37" s="77"/>
      <c r="BQ37" s="76"/>
      <c r="BR37" s="80"/>
      <c r="BS37" s="59"/>
      <c r="BT37" s="59"/>
      <c r="BU37" s="68" t="str">
        <f t="shared" si="0"/>
        <v>0</v>
      </c>
      <c r="BV37" s="60" t="s">
        <v>16</v>
      </c>
      <c r="BW37" s="68" t="str">
        <f t="shared" si="1"/>
        <v>0</v>
      </c>
      <c r="BX37" s="59"/>
      <c r="BY37" s="59"/>
      <c r="BZ37" s="59"/>
      <c r="CA37" s="59" t="e">
        <f>$AG$11</f>
        <v>#REF!</v>
      </c>
      <c r="CB37" s="68">
        <f>IF(($AZ$27&gt;$AW$27),SUM($BW$27+$BU$39),SUM($BW$27+$BW$33))</f>
        <v>0</v>
      </c>
      <c r="CC37" s="61">
        <f>IF(($AZ$27&lt;$AW$27),SUM($AZ$27+$AZ$33),SUM($AZ$27+$AW$39))</f>
        <v>0</v>
      </c>
      <c r="CD37" s="70" t="s">
        <v>16</v>
      </c>
      <c r="CE37" s="71">
        <f>IF(($AZ$27&lt;$AW$27),SUM($AW$27+$AW$33),SUM($AW$27+$AZ$39))</f>
        <v>0</v>
      </c>
      <c r="CF37" s="72">
        <f t="shared" si="2"/>
        <v>0</v>
      </c>
      <c r="CG37" s="73">
        <f>IF(AND(CB37=CB38,CF37=CF38,CC37=CC38),1,0)</f>
        <v>1</v>
      </c>
      <c r="CH37" s="61">
        <f>IF(AND(CB37=CB36,CF36=CF37,CC36=CC37),1,0)</f>
        <v>1</v>
      </c>
      <c r="CI37" s="73">
        <f t="shared" si="3"/>
        <v>2</v>
      </c>
      <c r="CJ37" s="61"/>
      <c r="CK37" s="61"/>
      <c r="CL37" s="61"/>
      <c r="CM37" s="61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</row>
    <row r="38" spans="1:115" s="44" customFormat="1" ht="23.25" customHeight="1" thickBot="1">
      <c r="A38" s="4"/>
      <c r="B38" s="141">
        <v>57</v>
      </c>
      <c r="C38" s="142"/>
      <c r="D38" s="142">
        <v>3</v>
      </c>
      <c r="E38" s="142"/>
      <c r="F38" s="142"/>
      <c r="G38" s="142">
        <v>3</v>
      </c>
      <c r="H38" s="142"/>
      <c r="I38" s="241"/>
      <c r="J38" s="195">
        <f>J37</f>
        <v>0.7256944444444443</v>
      </c>
      <c r="K38" s="242"/>
      <c r="L38" s="242"/>
      <c r="M38" s="242"/>
      <c r="N38" s="243"/>
      <c r="O38" s="171" t="e">
        <f>D22</f>
        <v>#REF!</v>
      </c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22" t="s">
        <v>17</v>
      </c>
      <c r="AF38" s="171" t="str">
        <f>IF(ISBLANK($AZ$32),"Verlierer Spiel 51 o. Grp. 3 - 1",IF($AW$32&gt;$AZ$32,$D$21,$D$20))</f>
        <v>Verlierer Spiel 51 o. Grp. 3 - 1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2"/>
      <c r="AW38" s="173"/>
      <c r="AX38" s="175"/>
      <c r="AY38" s="22" t="s">
        <v>16</v>
      </c>
      <c r="AZ38" s="175"/>
      <c r="BA38" s="176"/>
      <c r="BB38" s="173"/>
      <c r="BC38" s="174"/>
      <c r="BD38" s="39"/>
      <c r="BE38" s="59"/>
      <c r="BF38" s="67"/>
      <c r="BG38" s="67"/>
      <c r="BH38" s="67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68" t="str">
        <f t="shared" si="0"/>
        <v>0</v>
      </c>
      <c r="BV38" s="60" t="s">
        <v>16</v>
      </c>
      <c r="BW38" s="68" t="str">
        <f t="shared" si="1"/>
        <v>0</v>
      </c>
      <c r="BX38" s="59"/>
      <c r="BY38" s="59"/>
      <c r="BZ38" s="59"/>
      <c r="CA38" s="59" t="e">
        <f>$AG$12</f>
        <v>#REF!</v>
      </c>
      <c r="CB38" s="68">
        <f>SUM($BU$33+$BW$39)</f>
        <v>0</v>
      </c>
      <c r="CC38" s="61">
        <f>SUM($AW$33+$AZ$39)</f>
        <v>0</v>
      </c>
      <c r="CD38" s="70" t="s">
        <v>16</v>
      </c>
      <c r="CE38" s="71">
        <f>SUM($AW$39+$AZ$33)</f>
        <v>0</v>
      </c>
      <c r="CF38" s="72">
        <f t="shared" si="2"/>
        <v>0</v>
      </c>
      <c r="CG38" s="73">
        <f>IF(AND(CB38=CB37,CF38=CF37,CC38=CC37),1,0)</f>
        <v>1</v>
      </c>
      <c r="CH38" s="61"/>
      <c r="CI38" s="73">
        <f t="shared" si="3"/>
        <v>1</v>
      </c>
      <c r="CJ38" s="61"/>
      <c r="CK38" s="61"/>
      <c r="CL38" s="61"/>
      <c r="CM38" s="61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1:115" s="44" customFormat="1" ht="23.25" customHeight="1">
      <c r="A39" s="4"/>
      <c r="B39" s="137">
        <v>58</v>
      </c>
      <c r="C39" s="138"/>
      <c r="D39" s="138">
        <v>1</v>
      </c>
      <c r="E39" s="138"/>
      <c r="F39" s="138"/>
      <c r="G39" s="138">
        <v>4</v>
      </c>
      <c r="H39" s="138"/>
      <c r="I39" s="272"/>
      <c r="J39" s="170">
        <f>J38+$U$4*$X$4+$AL$4</f>
        <v>0.7361111111111109</v>
      </c>
      <c r="K39" s="239"/>
      <c r="L39" s="239"/>
      <c r="M39" s="239"/>
      <c r="N39" s="240"/>
      <c r="O39" s="148" t="str">
        <f>IF(ISBLANK($AZ$27),"Sieger Spiel 46 o. Grp. 4 - 2",IF($AW$27&gt;$AZ$27,$AG$10,$AG$11))</f>
        <v>Sieger Spiel 46 o. Grp. 4 - 2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5" t="s">
        <v>17</v>
      </c>
      <c r="AF39" s="148" t="e">
        <f>AG12</f>
        <v>#REF!</v>
      </c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9"/>
      <c r="AW39" s="159"/>
      <c r="AX39" s="167"/>
      <c r="AY39" s="15" t="s">
        <v>16</v>
      </c>
      <c r="AZ39" s="167"/>
      <c r="BA39" s="168"/>
      <c r="BB39" s="159"/>
      <c r="BC39" s="160"/>
      <c r="BD39" s="39"/>
      <c r="BE39" s="59"/>
      <c r="BF39" s="67"/>
      <c r="BG39" s="67"/>
      <c r="BH39" s="67"/>
      <c r="BI39" s="59"/>
      <c r="BJ39" s="59"/>
      <c r="BK39" s="74"/>
      <c r="BL39" s="74"/>
      <c r="BM39" s="75"/>
      <c r="BN39" s="76"/>
      <c r="BO39" s="76"/>
      <c r="BP39" s="77"/>
      <c r="BQ39" s="76"/>
      <c r="BR39" s="78"/>
      <c r="BS39" s="59"/>
      <c r="BT39" s="59"/>
      <c r="BU39" s="68" t="str">
        <f aca="true" t="shared" si="4" ref="BU39:BU44">IF(ISBLANK(AZ39),"0",IF(AW39&gt;AZ39,3,IF(AW39=AZ39,1,0)))</f>
        <v>0</v>
      </c>
      <c r="BV39" s="60" t="s">
        <v>16</v>
      </c>
      <c r="BW39" s="68" t="str">
        <f aca="true" t="shared" si="5" ref="BW39:BW44">IF(ISBLANK(AZ39),"0",IF(AZ39&gt;AW39,3,IF(AZ39=AW39,1,0)))</f>
        <v>0</v>
      </c>
      <c r="BX39" s="59"/>
      <c r="BY39" s="59"/>
      <c r="BZ39" s="59"/>
      <c r="CA39" s="59" t="e">
        <f>$AG$15</f>
        <v>#REF!</v>
      </c>
      <c r="CB39" s="68">
        <f>IF(($AW$28&gt;$AZ$28),SUM($BU$28+$BU$40),SUM($BU$28+$BW$34))</f>
        <v>0</v>
      </c>
      <c r="CC39" s="61">
        <f>IF(($AW$28&gt;$AZ$28),SUM($AW$28+$AW$40),SUM($AW$28+$AZ$34))</f>
        <v>0</v>
      </c>
      <c r="CD39" s="70" t="s">
        <v>16</v>
      </c>
      <c r="CE39" s="71">
        <f>IF(($AW$28&gt;$AZ$28),SUM($AZ$28+$AZ$40),SUM($AZ$28+$AW$34))</f>
        <v>0</v>
      </c>
      <c r="CF39" s="72">
        <f t="shared" si="2"/>
        <v>0</v>
      </c>
      <c r="CG39" s="73">
        <f>IF(AND(CB39=CB40,CF39=CF40,CC39=CC40),1,0)</f>
        <v>1</v>
      </c>
      <c r="CH39" s="61"/>
      <c r="CI39" s="73">
        <f aca="true" t="shared" si="6" ref="CI39:CI44">SUM(CG39:CH39)</f>
        <v>1</v>
      </c>
      <c r="CJ39" s="61"/>
      <c r="CK39" s="61"/>
      <c r="CL39" s="61"/>
      <c r="CM39" s="61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</row>
    <row r="40" spans="1:115" s="44" customFormat="1" ht="23.25" customHeight="1">
      <c r="A40" s="4"/>
      <c r="B40" s="246">
        <v>59</v>
      </c>
      <c r="C40" s="245"/>
      <c r="D40" s="245">
        <v>2</v>
      </c>
      <c r="E40" s="245"/>
      <c r="F40" s="245"/>
      <c r="G40" s="245">
        <v>5</v>
      </c>
      <c r="H40" s="245"/>
      <c r="I40" s="247"/>
      <c r="J40" s="236">
        <f>J39</f>
        <v>0.7361111111111109</v>
      </c>
      <c r="K40" s="237"/>
      <c r="L40" s="237"/>
      <c r="M40" s="237"/>
      <c r="N40" s="238"/>
      <c r="O40" s="267" t="str">
        <f>IF(ISBLANK($AZ$28),"Sieger Spiel 47 o. Grp. 5 - 2",IF($AW$28&gt;$AZ$28,$AG$15,$AG$16))</f>
        <v>Sieger Spiel 47 o. Grp. 5 - 2</v>
      </c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46" t="s">
        <v>17</v>
      </c>
      <c r="AF40" s="267" t="e">
        <f>AG17</f>
        <v>#REF!</v>
      </c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8"/>
      <c r="AW40" s="273"/>
      <c r="AX40" s="274"/>
      <c r="AY40" s="46" t="s">
        <v>16</v>
      </c>
      <c r="AZ40" s="274"/>
      <c r="BA40" s="275"/>
      <c r="BB40" s="273"/>
      <c r="BC40" s="276"/>
      <c r="BD40" s="39"/>
      <c r="BE40" s="59"/>
      <c r="BF40" s="67"/>
      <c r="BG40" s="67"/>
      <c r="BH40" s="67"/>
      <c r="BI40" s="59"/>
      <c r="BJ40" s="59"/>
      <c r="BK40" s="74"/>
      <c r="BL40" s="74"/>
      <c r="BM40" s="75"/>
      <c r="BN40" s="76"/>
      <c r="BO40" s="76"/>
      <c r="BP40" s="77"/>
      <c r="BQ40" s="76"/>
      <c r="BR40" s="78"/>
      <c r="BS40" s="59"/>
      <c r="BT40" s="59"/>
      <c r="BU40" s="68" t="str">
        <f t="shared" si="4"/>
        <v>0</v>
      </c>
      <c r="BV40" s="60" t="s">
        <v>16</v>
      </c>
      <c r="BW40" s="68" t="str">
        <f t="shared" si="5"/>
        <v>0</v>
      </c>
      <c r="BX40" s="59"/>
      <c r="BY40" s="59"/>
      <c r="BZ40" s="59"/>
      <c r="CA40" s="59" t="e">
        <f>$AG$16</f>
        <v>#REF!</v>
      </c>
      <c r="CB40" s="68">
        <f>IF(($AZ$28&gt;$AW$28),SUM($BW$28+$BU$40),SUM($BW$28+$BW$34))</f>
        <v>0</v>
      </c>
      <c r="CC40" s="61">
        <f>IF(($AZ$28&lt;$AW$28),SUM($AZ$28+$AZ$34),SUM($AZ$28+$AW$40))</f>
        <v>0</v>
      </c>
      <c r="CD40" s="70" t="s">
        <v>16</v>
      </c>
      <c r="CE40" s="71">
        <f>IF(($AZ$28&lt;$AW$28),SUM($AW$28+$AW$34),SUM($AW$28+$AZ$40))</f>
        <v>0</v>
      </c>
      <c r="CF40" s="72">
        <f t="shared" si="2"/>
        <v>0</v>
      </c>
      <c r="CG40" s="73">
        <f>IF(AND(CB40=CB41,CF40=CF41,CC40=CC41),1,0)</f>
        <v>1</v>
      </c>
      <c r="CH40" s="61">
        <f>IF(AND(CB40=CB39,CF39=CF40,CC39=CC40),1,0)</f>
        <v>1</v>
      </c>
      <c r="CI40" s="73">
        <f t="shared" si="6"/>
        <v>2</v>
      </c>
      <c r="CJ40" s="61"/>
      <c r="CK40" s="61"/>
      <c r="CL40" s="61"/>
      <c r="CM40" s="61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</row>
    <row r="41" spans="1:115" s="44" customFormat="1" ht="23.25" customHeight="1" thickBot="1">
      <c r="A41" s="4"/>
      <c r="B41" s="141">
        <v>60</v>
      </c>
      <c r="C41" s="142"/>
      <c r="D41" s="142">
        <v>3</v>
      </c>
      <c r="E41" s="142"/>
      <c r="F41" s="142"/>
      <c r="G41" s="142">
        <v>6</v>
      </c>
      <c r="H41" s="142"/>
      <c r="I41" s="241"/>
      <c r="J41" s="195">
        <f>J40</f>
        <v>0.7361111111111109</v>
      </c>
      <c r="K41" s="242"/>
      <c r="L41" s="242"/>
      <c r="M41" s="242"/>
      <c r="N41" s="243"/>
      <c r="O41" s="171" t="str">
        <f>IF(ISBLANK($AZ$29),"Sieger Spiel 48 o. Grp. 6 - 2",IF($AW$29&gt;$AZ$29,$AG$20,$AG$21))</f>
        <v>Sieger Spiel 48 o. Grp. 6 - 2</v>
      </c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22" t="s">
        <v>17</v>
      </c>
      <c r="AF41" s="171" t="e">
        <f>AG22</f>
        <v>#REF!</v>
      </c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2"/>
      <c r="AW41" s="173"/>
      <c r="AX41" s="175"/>
      <c r="AY41" s="22" t="s">
        <v>16</v>
      </c>
      <c r="AZ41" s="175"/>
      <c r="BA41" s="176"/>
      <c r="BB41" s="173"/>
      <c r="BC41" s="174"/>
      <c r="BD41" s="39"/>
      <c r="BE41" s="59"/>
      <c r="BF41" s="67"/>
      <c r="BG41" s="67"/>
      <c r="BH41" s="67"/>
      <c r="BI41" s="59"/>
      <c r="BJ41" s="59"/>
      <c r="BK41" s="74"/>
      <c r="BL41" s="74"/>
      <c r="BM41" s="75"/>
      <c r="BN41" s="76"/>
      <c r="BO41" s="76"/>
      <c r="BP41" s="77"/>
      <c r="BQ41" s="76"/>
      <c r="BR41" s="78"/>
      <c r="BS41" s="59"/>
      <c r="BT41" s="59"/>
      <c r="BU41" s="68" t="str">
        <f t="shared" si="4"/>
        <v>0</v>
      </c>
      <c r="BV41" s="60" t="s">
        <v>16</v>
      </c>
      <c r="BW41" s="68" t="str">
        <f t="shared" si="5"/>
        <v>0</v>
      </c>
      <c r="BX41" s="59"/>
      <c r="BY41" s="59"/>
      <c r="BZ41" s="59"/>
      <c r="CA41" s="59" t="e">
        <f>$AG$17</f>
        <v>#REF!</v>
      </c>
      <c r="CB41" s="68">
        <f>SUM($BU$34+$BW$40)</f>
        <v>0</v>
      </c>
      <c r="CC41" s="61">
        <f>SUM($AW$34+$AZ$40)</f>
        <v>0</v>
      </c>
      <c r="CD41" s="70" t="s">
        <v>16</v>
      </c>
      <c r="CE41" s="71">
        <f>SUM($AW$40+$AZ$34)</f>
        <v>0</v>
      </c>
      <c r="CF41" s="72">
        <f t="shared" si="2"/>
        <v>0</v>
      </c>
      <c r="CG41" s="73">
        <f>IF(AND(CB41=CB40,CF41=CF40,CC41=CC40),1,0)</f>
        <v>1</v>
      </c>
      <c r="CH41" s="61"/>
      <c r="CI41" s="73">
        <f t="shared" si="6"/>
        <v>1</v>
      </c>
      <c r="CJ41" s="61"/>
      <c r="CK41" s="61"/>
      <c r="CL41" s="61"/>
      <c r="CM41" s="61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</row>
    <row r="42" spans="1:115" s="44" customFormat="1" ht="23.25" customHeight="1">
      <c r="A42" s="4"/>
      <c r="B42" s="137">
        <v>61</v>
      </c>
      <c r="C42" s="138"/>
      <c r="D42" s="138">
        <v>1</v>
      </c>
      <c r="E42" s="138"/>
      <c r="F42" s="138"/>
      <c r="G42" s="138">
        <v>1</v>
      </c>
      <c r="H42" s="138"/>
      <c r="I42" s="272"/>
      <c r="J42" s="170">
        <f>J41+$U$4*$X$4+$AL$4</f>
        <v>0.7465277777777776</v>
      </c>
      <c r="K42" s="239"/>
      <c r="L42" s="239"/>
      <c r="M42" s="239"/>
      <c r="N42" s="240"/>
      <c r="O42" s="148" t="str">
        <f>IF(ISBLANK($AZ$30),"Sieger Spiel 49 o. Grp. 1 - 2",IF($AW$30&gt;$AZ$30,$D$10,$D$11))</f>
        <v>Sieger Spiel 49 o. Grp. 1 - 2</v>
      </c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5" t="s">
        <v>17</v>
      </c>
      <c r="AF42" s="148" t="e">
        <f>D12</f>
        <v>#REF!</v>
      </c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9"/>
      <c r="AW42" s="159"/>
      <c r="AX42" s="167"/>
      <c r="AY42" s="15" t="s">
        <v>16</v>
      </c>
      <c r="AZ42" s="167"/>
      <c r="BA42" s="168"/>
      <c r="BB42" s="159"/>
      <c r="BC42" s="160"/>
      <c r="BD42" s="39"/>
      <c r="BE42" s="59"/>
      <c r="BF42" s="67"/>
      <c r="BG42" s="67"/>
      <c r="BH42" s="67"/>
      <c r="BI42" s="59"/>
      <c r="BJ42" s="59"/>
      <c r="BK42" s="74"/>
      <c r="BL42" s="74"/>
      <c r="BM42" s="75"/>
      <c r="BN42" s="76"/>
      <c r="BO42" s="76"/>
      <c r="BP42" s="77"/>
      <c r="BQ42" s="76"/>
      <c r="BR42" s="78"/>
      <c r="BS42" s="59"/>
      <c r="BT42" s="59"/>
      <c r="BU42" s="68" t="str">
        <f t="shared" si="4"/>
        <v>0</v>
      </c>
      <c r="BV42" s="60" t="s">
        <v>16</v>
      </c>
      <c r="BW42" s="68" t="str">
        <f t="shared" si="5"/>
        <v>0</v>
      </c>
      <c r="BX42" s="59"/>
      <c r="BY42" s="59"/>
      <c r="BZ42" s="59"/>
      <c r="CA42" s="59" t="e">
        <f>$AG$20</f>
        <v>#REF!</v>
      </c>
      <c r="CB42" s="68">
        <f>IF(($AW$29&gt;$AZ$29),SUM($BU$29+$BU$41),SUM($BU$29+$BW$35))</f>
        <v>0</v>
      </c>
      <c r="CC42" s="61">
        <f>IF(($AW$29&gt;$AZ$29),SUM($AW$29+$AW$41),SUM($AW$29+$AZ$35))</f>
        <v>0</v>
      </c>
      <c r="CD42" s="70" t="s">
        <v>16</v>
      </c>
      <c r="CE42" s="71">
        <f>IF(($AW$29&gt;$AZ$29),SUM($AZ$29+$AZ$41),SUM($AZ$29+$AW$35))</f>
        <v>0</v>
      </c>
      <c r="CF42" s="72">
        <f t="shared" si="2"/>
        <v>0</v>
      </c>
      <c r="CG42" s="73">
        <f>IF(AND(CB42=CB43,CF42=CF43,CC42=CC43),1,0)</f>
        <v>1</v>
      </c>
      <c r="CH42" s="61"/>
      <c r="CI42" s="73">
        <f t="shared" si="6"/>
        <v>1</v>
      </c>
      <c r="CJ42" s="61"/>
      <c r="CK42" s="61"/>
      <c r="CL42" s="61"/>
      <c r="CM42" s="61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</row>
    <row r="43" spans="1:115" s="44" customFormat="1" ht="23.25" customHeight="1">
      <c r="A43" s="4"/>
      <c r="B43" s="246">
        <v>62</v>
      </c>
      <c r="C43" s="245"/>
      <c r="D43" s="245">
        <v>2</v>
      </c>
      <c r="E43" s="245"/>
      <c r="F43" s="245"/>
      <c r="G43" s="245">
        <v>2</v>
      </c>
      <c r="H43" s="245"/>
      <c r="I43" s="247"/>
      <c r="J43" s="236">
        <f>J42</f>
        <v>0.7465277777777776</v>
      </c>
      <c r="K43" s="237"/>
      <c r="L43" s="237"/>
      <c r="M43" s="237"/>
      <c r="N43" s="238"/>
      <c r="O43" s="267" t="str">
        <f>IF(ISBLANK($AZ$31),"Sieger Spiel 50 o. Grp. 2 - 2",IF($AW$31&gt;$AZ$31,$D$15,$D$16))</f>
        <v>Sieger Spiel 50 o. Grp. 2 - 2</v>
      </c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46" t="s">
        <v>17</v>
      </c>
      <c r="AF43" s="267" t="e">
        <f>D17</f>
        <v>#REF!</v>
      </c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8"/>
      <c r="AW43" s="273"/>
      <c r="AX43" s="274"/>
      <c r="AY43" s="46" t="s">
        <v>16</v>
      </c>
      <c r="AZ43" s="274"/>
      <c r="BA43" s="275"/>
      <c r="BB43" s="273"/>
      <c r="BC43" s="276"/>
      <c r="BD43" s="39"/>
      <c r="BE43" s="59"/>
      <c r="BF43" s="67"/>
      <c r="BG43" s="67"/>
      <c r="BH43" s="67"/>
      <c r="BI43" s="59"/>
      <c r="BJ43" s="59"/>
      <c r="BK43" s="74"/>
      <c r="BL43" s="74"/>
      <c r="BM43" s="79"/>
      <c r="BN43" s="76"/>
      <c r="BO43" s="76"/>
      <c r="BP43" s="77"/>
      <c r="BQ43" s="76"/>
      <c r="BR43" s="80"/>
      <c r="BS43" s="59"/>
      <c r="BT43" s="59"/>
      <c r="BU43" s="68" t="str">
        <f t="shared" si="4"/>
        <v>0</v>
      </c>
      <c r="BV43" s="60" t="s">
        <v>16</v>
      </c>
      <c r="BW43" s="68" t="str">
        <f t="shared" si="5"/>
        <v>0</v>
      </c>
      <c r="BX43" s="59"/>
      <c r="BY43" s="59"/>
      <c r="BZ43" s="59"/>
      <c r="CA43" s="59" t="e">
        <f>$AG$21</f>
        <v>#REF!</v>
      </c>
      <c r="CB43" s="68">
        <f>IF(($AZ$29&gt;$AW$29),SUM($BW$29+$BU$41),SUM($BW$29+$BW$35))</f>
        <v>0</v>
      </c>
      <c r="CC43" s="61">
        <f>IF(($AZ$29&lt;$AW$29),SUM($AZ$29+$AZ$35),SUM($AZ$29+$AW$41))</f>
        <v>0</v>
      </c>
      <c r="CD43" s="70" t="s">
        <v>16</v>
      </c>
      <c r="CE43" s="71">
        <f>IF(($AZ$29&lt;$AW$29),SUM($AW$29+$AW$35),SUM($AW$29+$AZ$41))</f>
        <v>0</v>
      </c>
      <c r="CF43" s="72">
        <f t="shared" si="2"/>
        <v>0</v>
      </c>
      <c r="CG43" s="73">
        <f>IF(AND(CB43=CB44,CF43=CF44,CC43=CC44),1,0)</f>
        <v>1</v>
      </c>
      <c r="CH43" s="61">
        <f>IF(AND(CB43=CB42,CF42=CF43,CC42=CC43),1,0)</f>
        <v>1</v>
      </c>
      <c r="CI43" s="73">
        <f t="shared" si="6"/>
        <v>2</v>
      </c>
      <c r="CJ43" s="61"/>
      <c r="CK43" s="61"/>
      <c r="CL43" s="61"/>
      <c r="CM43" s="61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</row>
    <row r="44" spans="1:115" s="44" customFormat="1" ht="23.25" customHeight="1" thickBot="1">
      <c r="A44" s="4"/>
      <c r="B44" s="141">
        <v>63</v>
      </c>
      <c r="C44" s="142"/>
      <c r="D44" s="142">
        <v>3</v>
      </c>
      <c r="E44" s="142"/>
      <c r="F44" s="142"/>
      <c r="G44" s="142">
        <v>3</v>
      </c>
      <c r="H44" s="142"/>
      <c r="I44" s="241"/>
      <c r="J44" s="195">
        <f>J43</f>
        <v>0.7465277777777776</v>
      </c>
      <c r="K44" s="242"/>
      <c r="L44" s="242"/>
      <c r="M44" s="242"/>
      <c r="N44" s="243"/>
      <c r="O44" s="171" t="str">
        <f>IF(ISBLANK($AZ$32),"Sieger Spiel 51 o. Grp. 3 - 2",IF($AW$32&gt;$AZ$32,$D$20,$D$21))</f>
        <v>Sieger Spiel 51 o. Grp. 3 - 2</v>
      </c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22" t="s">
        <v>17</v>
      </c>
      <c r="AF44" s="171" t="e">
        <f>D22</f>
        <v>#REF!</v>
      </c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2"/>
      <c r="AW44" s="173"/>
      <c r="AX44" s="175"/>
      <c r="AY44" s="22" t="s">
        <v>16</v>
      </c>
      <c r="AZ44" s="175"/>
      <c r="BA44" s="176"/>
      <c r="BB44" s="173"/>
      <c r="BC44" s="174"/>
      <c r="BD44" s="39"/>
      <c r="BE44" s="59"/>
      <c r="BF44" s="67"/>
      <c r="BG44" s="67"/>
      <c r="BH44" s="67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68" t="str">
        <f t="shared" si="4"/>
        <v>0</v>
      </c>
      <c r="BV44" s="60" t="s">
        <v>16</v>
      </c>
      <c r="BW44" s="68" t="str">
        <f t="shared" si="5"/>
        <v>0</v>
      </c>
      <c r="BX44" s="59"/>
      <c r="BY44" s="59"/>
      <c r="BZ44" s="59"/>
      <c r="CA44" s="59" t="e">
        <f>$AG$22</f>
        <v>#REF!</v>
      </c>
      <c r="CB44" s="68">
        <f>SUM($BU$35+$BW$41)</f>
        <v>0</v>
      </c>
      <c r="CC44" s="61">
        <f>SUM($AW$35+$AZ$41)</f>
        <v>0</v>
      </c>
      <c r="CD44" s="70" t="s">
        <v>16</v>
      </c>
      <c r="CE44" s="71">
        <f>SUM($AW$41+$AZ$35)</f>
        <v>0</v>
      </c>
      <c r="CF44" s="72">
        <f t="shared" si="2"/>
        <v>0</v>
      </c>
      <c r="CG44" s="73">
        <f>IF(AND(CB44=CB43,CF44=CF43,CC44=CC43),1,0)</f>
        <v>1</v>
      </c>
      <c r="CH44" s="61"/>
      <c r="CI44" s="73">
        <f t="shared" si="6"/>
        <v>1</v>
      </c>
      <c r="CJ44" s="61"/>
      <c r="CK44" s="61"/>
      <c r="CL44" s="61"/>
      <c r="CM44" s="61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</row>
    <row r="45" spans="1:115" s="44" customFormat="1" ht="20.25" customHeight="1">
      <c r="A45" s="4"/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1"/>
      <c r="AX45" s="21"/>
      <c r="AY45" s="21"/>
      <c r="AZ45" s="21"/>
      <c r="BA45" s="21"/>
      <c r="BB45" s="21"/>
      <c r="BC45" s="21"/>
      <c r="BD45" s="39"/>
      <c r="BE45" s="59"/>
      <c r="BF45" s="67"/>
      <c r="BG45" s="67"/>
      <c r="BH45" s="67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68"/>
      <c r="BV45" s="60"/>
      <c r="BW45" s="68"/>
      <c r="BX45" s="60"/>
      <c r="BY45" s="60"/>
      <c r="BZ45" s="60"/>
      <c r="CA45" s="59"/>
      <c r="CB45" s="68"/>
      <c r="CC45" s="61"/>
      <c r="CD45" s="70"/>
      <c r="CE45" s="71"/>
      <c r="CF45" s="72"/>
      <c r="CG45" s="61"/>
      <c r="CH45" s="61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</row>
    <row r="46" spans="1:115" s="7" customFormat="1" ht="33">
      <c r="A46"/>
      <c r="B46" s="203" t="str">
        <f>$A$2</f>
        <v>LiepajaSpring cup 2016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16"/>
      <c r="BE46" s="53"/>
      <c r="BF46" s="67"/>
      <c r="BG46" s="67"/>
      <c r="BH46" s="67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  <c r="BX46" s="54"/>
      <c r="BY46" s="54"/>
      <c r="BZ46" s="54"/>
      <c r="CA46" s="54"/>
      <c r="CB46" s="54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</row>
    <row r="47" spans="1:115" s="44" customFormat="1" ht="20.25" customHeight="1">
      <c r="A47" s="4"/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  <c r="N47" s="1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1"/>
      <c r="AX47" s="21"/>
      <c r="AY47" s="21"/>
      <c r="AZ47" s="21"/>
      <c r="BA47" s="21"/>
      <c r="BB47" s="21"/>
      <c r="BC47" s="21"/>
      <c r="BD47" s="39"/>
      <c r="BE47" s="59"/>
      <c r="BF47" s="67"/>
      <c r="BG47" s="67"/>
      <c r="BH47" s="67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68"/>
      <c r="BV47" s="60"/>
      <c r="BW47" s="68"/>
      <c r="BX47" s="60"/>
      <c r="BY47" s="60"/>
      <c r="BZ47" s="60"/>
      <c r="CA47" s="59"/>
      <c r="CB47" s="68"/>
      <c r="CC47" s="61"/>
      <c r="CD47" s="70"/>
      <c r="CE47" s="71"/>
      <c r="CF47" s="72"/>
      <c r="CG47" s="61"/>
      <c r="CH47" s="61"/>
      <c r="CW47" s="36"/>
      <c r="CX47" s="36"/>
      <c r="CY47" s="36"/>
      <c r="CZ47" s="36"/>
      <c r="DA47" s="36"/>
      <c r="DB47" s="36"/>
      <c r="DC47" s="50"/>
      <c r="DD47" s="50"/>
      <c r="DE47" s="50"/>
      <c r="DF47" s="50"/>
      <c r="DG47" s="50"/>
      <c r="DH47" s="50"/>
      <c r="DI47" s="50"/>
      <c r="DJ47" s="50"/>
      <c r="DK47" s="50"/>
    </row>
    <row r="48" spans="2:115" ht="13.5" customHeight="1">
      <c r="B48" s="18"/>
      <c r="C48" s="18"/>
      <c r="D48" s="18"/>
      <c r="E48" s="18"/>
      <c r="F48" s="18"/>
      <c r="G48" s="18"/>
      <c r="H48" s="18"/>
      <c r="I48" s="18"/>
      <c r="J48" s="19"/>
      <c r="K48" s="19"/>
      <c r="L48" s="19"/>
      <c r="M48" s="19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1"/>
      <c r="AX48" s="21"/>
      <c r="AY48" s="21"/>
      <c r="AZ48" s="21"/>
      <c r="BA48" s="21"/>
      <c r="BB48" s="21"/>
      <c r="BC48" s="21"/>
      <c r="BD48" s="16"/>
      <c r="BF48" s="67"/>
      <c r="BG48" s="67"/>
      <c r="BH48" s="67"/>
      <c r="BU48" s="68"/>
      <c r="BW48" s="68"/>
      <c r="CW48" s="35"/>
      <c r="CX48" s="35"/>
      <c r="CY48" s="35"/>
      <c r="CZ48" s="35"/>
      <c r="DA48" s="35"/>
      <c r="DB48" s="35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5" ht="12.75">
      <c r="B49" s="1" t="s">
        <v>41</v>
      </c>
      <c r="BU49" s="68"/>
      <c r="BW49" s="68"/>
      <c r="CW49" s="35"/>
      <c r="CX49" s="35"/>
      <c r="CY49" s="35"/>
      <c r="CZ49" s="35"/>
      <c r="DA49" s="35"/>
      <c r="DB49" s="35"/>
      <c r="DC49" s="51"/>
      <c r="DD49" s="51"/>
      <c r="DE49" s="51"/>
      <c r="DF49" s="51"/>
      <c r="DG49" s="51"/>
      <c r="DH49" s="51"/>
      <c r="DI49" s="51"/>
      <c r="DJ49" s="51"/>
      <c r="DK49" s="51"/>
    </row>
    <row r="50" spans="73:115" ht="6" customHeight="1" thickBot="1">
      <c r="BU50" s="68"/>
      <c r="BW50" s="68"/>
      <c r="CW50" s="35"/>
      <c r="CX50" s="35"/>
      <c r="CY50" s="35"/>
      <c r="CZ50" s="35"/>
      <c r="DA50" s="35"/>
      <c r="DB50" s="35"/>
      <c r="DC50" s="51"/>
      <c r="DD50" s="51"/>
      <c r="DE50" s="51"/>
      <c r="DF50" s="51"/>
      <c r="DG50" s="51"/>
      <c r="DH50" s="51"/>
      <c r="DI50" s="51"/>
      <c r="DJ50" s="51"/>
      <c r="DK50" s="51"/>
    </row>
    <row r="51" spans="1:115" s="48" customFormat="1" ht="18" customHeight="1" thickBot="1">
      <c r="A51" s="9"/>
      <c r="B51" s="178" t="s">
        <v>55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0"/>
      <c r="P51" s="178" t="s">
        <v>20</v>
      </c>
      <c r="Q51" s="179"/>
      <c r="R51" s="180"/>
      <c r="S51" s="178" t="s">
        <v>21</v>
      </c>
      <c r="T51" s="179"/>
      <c r="U51" s="179"/>
      <c r="V51" s="179"/>
      <c r="W51" s="180"/>
      <c r="X51" s="178" t="s">
        <v>22</v>
      </c>
      <c r="Y51" s="179"/>
      <c r="Z51" s="180"/>
      <c r="AA51" s="10"/>
      <c r="AB51" s="10"/>
      <c r="AC51" s="10"/>
      <c r="AD51" s="10"/>
      <c r="AE51" s="178" t="s">
        <v>56</v>
      </c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80"/>
      <c r="AS51" s="178" t="s">
        <v>20</v>
      </c>
      <c r="AT51" s="179"/>
      <c r="AU51" s="180"/>
      <c r="AV51" s="178" t="s">
        <v>21</v>
      </c>
      <c r="AW51" s="179"/>
      <c r="AX51" s="179"/>
      <c r="AY51" s="179"/>
      <c r="AZ51" s="180"/>
      <c r="BA51" s="178" t="s">
        <v>22</v>
      </c>
      <c r="BB51" s="179"/>
      <c r="BC51" s="180"/>
      <c r="BD51" s="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68"/>
      <c r="BV51" s="82"/>
      <c r="BW51" s="68"/>
      <c r="BX51" s="82"/>
      <c r="BY51" s="82"/>
      <c r="BZ51" s="82"/>
      <c r="CA51" s="81"/>
      <c r="CB51" s="81"/>
      <c r="CC51" s="83"/>
      <c r="CD51" s="83"/>
      <c r="CE51" s="83"/>
      <c r="CF51" s="83"/>
      <c r="CG51" s="83"/>
      <c r="CH51" s="83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2:106" ht="18" customHeight="1">
      <c r="B52" s="257" t="s">
        <v>5</v>
      </c>
      <c r="C52" s="255"/>
      <c r="D52" s="261">
        <f>IF(ISBLANK($AZ$30),"",$CA$27)</f>
      </c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264">
        <f>IF(ISBLANK($AZ$30),"",$CB$27)</f>
      </c>
      <c r="Q52" s="265"/>
      <c r="R52" s="266"/>
      <c r="S52" s="255">
        <f>IF(ISBLANK($AZ$30),"",$CC$27)</f>
      </c>
      <c r="T52" s="255"/>
      <c r="U52" s="11" t="s">
        <v>16</v>
      </c>
      <c r="V52" s="255">
        <f>IF(ISBLANK($AZ$30),"",$CE$27)</f>
      </c>
      <c r="W52" s="255"/>
      <c r="X52" s="258">
        <f>IF(ISBLANK($AZ$30),"",$CF$27)</f>
      </c>
      <c r="Y52" s="259"/>
      <c r="Z52" s="260"/>
      <c r="AA52" s="4"/>
      <c r="AB52" s="4"/>
      <c r="AC52" s="4"/>
      <c r="AD52" s="4"/>
      <c r="AE52" s="257" t="s">
        <v>8</v>
      </c>
      <c r="AF52" s="255"/>
      <c r="AG52" s="261">
        <f>IF(ISBLANK($AZ$31),"",$CA$30)</f>
      </c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3"/>
      <c r="AS52" s="264">
        <f>IF(ISBLANK($AZ$31),"",$CB$30)</f>
      </c>
      <c r="AT52" s="265"/>
      <c r="AU52" s="266"/>
      <c r="AV52" s="255">
        <f>IF(ISBLANK($AZ$31),"",$CC$30)</f>
      </c>
      <c r="AW52" s="255"/>
      <c r="AX52" s="11" t="s">
        <v>16</v>
      </c>
      <c r="AY52" s="255">
        <f>IF(ISBLANK($AZ$31),"",$CE$30)</f>
      </c>
      <c r="AZ52" s="255"/>
      <c r="BA52" s="258">
        <f>IF(ISBLANK($AZ$31),"",$CF$30)</f>
      </c>
      <c r="BB52" s="259"/>
      <c r="BC52" s="260"/>
      <c r="BU52" s="68"/>
      <c r="BW52" s="68"/>
      <c r="CW52" s="35"/>
      <c r="CX52" s="35"/>
      <c r="CY52" s="35"/>
      <c r="CZ52" s="35"/>
      <c r="DA52" s="35"/>
      <c r="DB52" s="35"/>
    </row>
    <row r="53" spans="2:106" ht="18" customHeight="1">
      <c r="B53" s="100" t="s">
        <v>6</v>
      </c>
      <c r="C53" s="101"/>
      <c r="D53" s="102">
        <f>IF(ISBLANK($AZ$30),"",$CA$28)</f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  <c r="P53" s="114">
        <f>IF(ISBLANK($AZ$30),"",$CB$28)</f>
      </c>
      <c r="Q53" s="115"/>
      <c r="R53" s="116"/>
      <c r="S53" s="101">
        <f>IF(ISBLANK($AZ$30),"",$CC$28)</f>
      </c>
      <c r="T53" s="101"/>
      <c r="U53" s="12" t="s">
        <v>16</v>
      </c>
      <c r="V53" s="101">
        <f>IF(ISBLANK($AZ$30),"",$CE$28)</f>
      </c>
      <c r="W53" s="101"/>
      <c r="X53" s="129">
        <f>IF(ISBLANK($AZ$30),"",$CF$28)</f>
      </c>
      <c r="Y53" s="130"/>
      <c r="Z53" s="131"/>
      <c r="AA53" s="4"/>
      <c r="AB53" s="4"/>
      <c r="AC53" s="4"/>
      <c r="AD53" s="4"/>
      <c r="AE53" s="100" t="s">
        <v>28</v>
      </c>
      <c r="AF53" s="101"/>
      <c r="AG53" s="102">
        <f>IF(ISBLANK($AZ$31),"",$CA$31)</f>
      </c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4"/>
      <c r="AS53" s="114">
        <f>IF(ISBLANK($AZ$31),"",$CB$31)</f>
      </c>
      <c r="AT53" s="115"/>
      <c r="AU53" s="116"/>
      <c r="AV53" s="101">
        <f>IF(ISBLANK($AZ$31),"",$CC$31)</f>
      </c>
      <c r="AW53" s="101"/>
      <c r="AX53" s="12" t="s">
        <v>16</v>
      </c>
      <c r="AY53" s="101">
        <f>IF(ISBLANK($AZ$31),"",$CE$31)</f>
      </c>
      <c r="AZ53" s="101"/>
      <c r="BA53" s="129">
        <f>IF(ISBLANK($AZ$31),"",$CF$31)</f>
      </c>
      <c r="BB53" s="130"/>
      <c r="BC53" s="131"/>
      <c r="BU53" s="68"/>
      <c r="BW53" s="68"/>
      <c r="CW53" s="35"/>
      <c r="CX53" s="35"/>
      <c r="CY53" s="35"/>
      <c r="CZ53" s="35"/>
      <c r="DA53" s="35"/>
      <c r="DB53" s="35"/>
    </row>
    <row r="54" spans="2:106" ht="18" customHeight="1" thickBot="1">
      <c r="B54" s="256" t="s">
        <v>7</v>
      </c>
      <c r="C54" s="113"/>
      <c r="D54" s="107">
        <f>IF(ISBLANK($AZ$30),"",$CA$29)</f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10">
        <f>IF(ISBLANK($AZ$30),"",$CB$29)</f>
      </c>
      <c r="Q54" s="111"/>
      <c r="R54" s="112"/>
      <c r="S54" s="113">
        <f>IF(ISBLANK($AZ$30),"",$CC$29)</f>
      </c>
      <c r="T54" s="113"/>
      <c r="U54" s="13" t="s">
        <v>16</v>
      </c>
      <c r="V54" s="113">
        <f>IF(ISBLANK($AZ$30),"",$CE$29)</f>
      </c>
      <c r="W54" s="113"/>
      <c r="X54" s="121">
        <f>IF(ISBLANK($AZ$30),"",$CF$29)</f>
      </c>
      <c r="Y54" s="122"/>
      <c r="Z54" s="123"/>
      <c r="AA54" s="4"/>
      <c r="AB54" s="4"/>
      <c r="AC54" s="4"/>
      <c r="AD54" s="4"/>
      <c r="AE54" s="256" t="s">
        <v>30</v>
      </c>
      <c r="AF54" s="113"/>
      <c r="AG54" s="107">
        <f>IF(ISBLANK($AZ$31),"",$CA$32)</f>
      </c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9"/>
      <c r="AS54" s="110">
        <f>IF(ISBLANK($AZ$31),"",$CB$32)</f>
      </c>
      <c r="AT54" s="111"/>
      <c r="AU54" s="112"/>
      <c r="AV54" s="113">
        <f>IF(ISBLANK($AZ$31),"",$CC$32)</f>
      </c>
      <c r="AW54" s="113"/>
      <c r="AX54" s="13" t="s">
        <v>16</v>
      </c>
      <c r="AY54" s="113">
        <f>IF(ISBLANK($AZ$31),"",$CE$32)</f>
      </c>
      <c r="AZ54" s="113"/>
      <c r="BA54" s="121">
        <f>IF(ISBLANK($AZ$31),"",$CF$32)</f>
      </c>
      <c r="BB54" s="122"/>
      <c r="BC54" s="123"/>
      <c r="BU54" s="68"/>
      <c r="BW54" s="68"/>
      <c r="CW54" s="35"/>
      <c r="CX54" s="35"/>
      <c r="CY54" s="35"/>
      <c r="CZ54" s="35"/>
      <c r="DA54" s="35"/>
      <c r="DB54" s="35"/>
    </row>
    <row r="55" spans="73:189" ht="18" customHeight="1" thickBot="1">
      <c r="BU55" s="68"/>
      <c r="BW55" s="68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</row>
    <row r="56" spans="2:189" ht="18" customHeight="1" thickBot="1">
      <c r="B56" s="178" t="s">
        <v>57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80"/>
      <c r="P56" s="178" t="s">
        <v>20</v>
      </c>
      <c r="Q56" s="179"/>
      <c r="R56" s="180"/>
      <c r="S56" s="178" t="s">
        <v>21</v>
      </c>
      <c r="T56" s="179"/>
      <c r="U56" s="179"/>
      <c r="V56" s="179"/>
      <c r="W56" s="180"/>
      <c r="X56" s="178" t="s">
        <v>22</v>
      </c>
      <c r="Y56" s="179"/>
      <c r="Z56" s="180"/>
      <c r="AA56" s="10"/>
      <c r="AB56" s="10"/>
      <c r="AC56" s="10"/>
      <c r="AD56" s="10"/>
      <c r="AE56" s="178" t="s">
        <v>58</v>
      </c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80"/>
      <c r="AS56" s="178" t="s">
        <v>20</v>
      </c>
      <c r="AT56" s="179"/>
      <c r="AU56" s="180"/>
      <c r="AV56" s="178" t="s">
        <v>21</v>
      </c>
      <c r="AW56" s="179"/>
      <c r="AX56" s="179"/>
      <c r="AY56" s="179"/>
      <c r="AZ56" s="180"/>
      <c r="BA56" s="178" t="s">
        <v>22</v>
      </c>
      <c r="BB56" s="179"/>
      <c r="BC56" s="18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68"/>
      <c r="BV56" s="41"/>
      <c r="BW56" s="68"/>
      <c r="BX56" s="41"/>
      <c r="BY56" s="41"/>
      <c r="BZ56" s="41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</row>
    <row r="57" spans="2:189" ht="18" customHeight="1">
      <c r="B57" s="257" t="s">
        <v>42</v>
      </c>
      <c r="C57" s="255"/>
      <c r="D57" s="261">
        <f>IF(ISBLANK($AZ$32),"",$CA$33)</f>
      </c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3"/>
      <c r="P57" s="264">
        <f>IF(ISBLANK($AZ$32),"",$CB$33)</f>
      </c>
      <c r="Q57" s="265"/>
      <c r="R57" s="266"/>
      <c r="S57" s="255">
        <f>IF(ISBLANK($AZ$32),"",$CC$33)</f>
      </c>
      <c r="T57" s="255"/>
      <c r="U57" s="11" t="s">
        <v>16</v>
      </c>
      <c r="V57" s="255">
        <f>IF(ISBLANK($AZ$32),"",$CE$33)</f>
      </c>
      <c r="W57" s="255"/>
      <c r="X57" s="258">
        <f>IF(ISBLANK($AZ$32),"",$CF$33)</f>
      </c>
      <c r="Y57" s="259"/>
      <c r="Z57" s="260"/>
      <c r="AA57" s="4"/>
      <c r="AB57" s="4"/>
      <c r="AC57" s="4"/>
      <c r="AD57" s="4"/>
      <c r="AE57" s="257" t="s">
        <v>45</v>
      </c>
      <c r="AF57" s="255"/>
      <c r="AG57" s="261">
        <f>IF(ISBLANK($AZ$27),"",$CA$36)</f>
      </c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3"/>
      <c r="AS57" s="264">
        <f>IF(ISBLANK($AZ$27),"",$CB$36)</f>
      </c>
      <c r="AT57" s="265"/>
      <c r="AU57" s="266"/>
      <c r="AV57" s="255">
        <f>IF(ISBLANK($AZ$27),"",$CC$36)</f>
      </c>
      <c r="AW57" s="255"/>
      <c r="AX57" s="11" t="s">
        <v>16</v>
      </c>
      <c r="AY57" s="255">
        <f>IF(ISBLANK($AZ$27),"",$CE$36)</f>
      </c>
      <c r="AZ57" s="255"/>
      <c r="BA57" s="258">
        <f>IF(ISBLANK($AZ$27),"",$CF$36)</f>
      </c>
      <c r="BB57" s="259"/>
      <c r="BC57" s="260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68"/>
      <c r="BV57" s="41"/>
      <c r="BW57" s="68"/>
      <c r="BX57" s="41"/>
      <c r="BY57" s="41"/>
      <c r="BZ57" s="41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</row>
    <row r="58" spans="2:189" ht="18" customHeight="1">
      <c r="B58" s="100" t="s">
        <v>43</v>
      </c>
      <c r="C58" s="101"/>
      <c r="D58" s="102">
        <f>IF(ISBLANK($AZ$32),"",$CA$34)</f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4"/>
      <c r="P58" s="114">
        <f>IF(ISBLANK($AZ$32),"",$CB$34)</f>
      </c>
      <c r="Q58" s="115"/>
      <c r="R58" s="116"/>
      <c r="S58" s="101">
        <f>IF(ISBLANK($AZ$32),"",$CC$34)</f>
      </c>
      <c r="T58" s="101"/>
      <c r="U58" s="12" t="s">
        <v>16</v>
      </c>
      <c r="V58" s="101">
        <f>IF(ISBLANK($AZ$32),"",$CE$34)</f>
      </c>
      <c r="W58" s="101"/>
      <c r="X58" s="129">
        <f>IF(ISBLANK($AZ$32),"",$CF$34)</f>
      </c>
      <c r="Y58" s="130"/>
      <c r="Z58" s="131"/>
      <c r="AA58" s="4"/>
      <c r="AB58" s="4"/>
      <c r="AC58" s="4"/>
      <c r="AD58" s="4"/>
      <c r="AE58" s="100" t="s">
        <v>46</v>
      </c>
      <c r="AF58" s="101"/>
      <c r="AG58" s="102">
        <f>IF(ISBLANK($AZ$27),"",$CA$37)</f>
      </c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14">
        <f>IF(ISBLANK($AZ$27),"",$CB$37)</f>
      </c>
      <c r="AT58" s="115"/>
      <c r="AU58" s="116"/>
      <c r="AV58" s="101">
        <f>IF(ISBLANK($AZ$27),"",$CC$37)</f>
      </c>
      <c r="AW58" s="101"/>
      <c r="AX58" s="12" t="s">
        <v>16</v>
      </c>
      <c r="AY58" s="101">
        <f>IF(ISBLANK($AZ$27),"",$CE$37)</f>
      </c>
      <c r="AZ58" s="101"/>
      <c r="BA58" s="129">
        <f>IF(ISBLANK($AZ$27),"",$CF$37)</f>
      </c>
      <c r="BB58" s="130"/>
      <c r="BC58" s="13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68"/>
      <c r="BV58" s="41"/>
      <c r="BW58" s="68"/>
      <c r="BX58" s="41"/>
      <c r="BY58" s="41"/>
      <c r="BZ58" s="41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</row>
    <row r="59" spans="2:189" ht="18" customHeight="1" thickBot="1">
      <c r="B59" s="256" t="s">
        <v>44</v>
      </c>
      <c r="C59" s="113"/>
      <c r="D59" s="107">
        <f>IF(ISBLANK($AZ$32),"",$CA$35)</f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10">
        <f>IF(ISBLANK($AZ$32),"",$CB$35)</f>
      </c>
      <c r="Q59" s="111"/>
      <c r="R59" s="112"/>
      <c r="S59" s="113">
        <f>IF(ISBLANK($AZ$32),"",$CC$35)</f>
      </c>
      <c r="T59" s="113"/>
      <c r="U59" s="13" t="s">
        <v>16</v>
      </c>
      <c r="V59" s="113">
        <f>IF(ISBLANK($AZ$32),"",$CE$35)</f>
      </c>
      <c r="W59" s="113"/>
      <c r="X59" s="121">
        <f>IF(ISBLANK($AZ$32),"",$CF$35)</f>
      </c>
      <c r="Y59" s="122"/>
      <c r="Z59" s="123"/>
      <c r="AA59" s="4"/>
      <c r="AB59" s="4"/>
      <c r="AC59" s="4"/>
      <c r="AD59" s="4"/>
      <c r="AE59" s="256" t="s">
        <v>47</v>
      </c>
      <c r="AF59" s="113"/>
      <c r="AG59" s="107">
        <f>IF(ISBLANK($AZ$27),"",$CA$38)</f>
      </c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9"/>
      <c r="AS59" s="110">
        <f>IF(ISBLANK($AZ$27),"",$CB$38)</f>
      </c>
      <c r="AT59" s="111"/>
      <c r="AU59" s="112"/>
      <c r="AV59" s="113">
        <f>IF(ISBLANK($AZ$27),"",$CC$38)</f>
      </c>
      <c r="AW59" s="113"/>
      <c r="AX59" s="13" t="s">
        <v>16</v>
      </c>
      <c r="AY59" s="113">
        <f>IF(ISBLANK($AZ$27),"",$CE$38)</f>
      </c>
      <c r="AZ59" s="113"/>
      <c r="BA59" s="121">
        <f>IF(ISBLANK($AZ$27),"",$CF$38)</f>
      </c>
      <c r="BB59" s="122"/>
      <c r="BC59" s="123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68"/>
      <c r="BV59" s="41"/>
      <c r="BW59" s="68"/>
      <c r="BX59" s="41"/>
      <c r="BY59" s="41"/>
      <c r="BZ59" s="41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</row>
    <row r="60" spans="73:189" ht="15.75" thickBot="1">
      <c r="BU60" s="68"/>
      <c r="BW60" s="68"/>
      <c r="CA60" s="41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</row>
    <row r="61" spans="2:189" ht="18" customHeight="1" thickBot="1">
      <c r="B61" s="178" t="s">
        <v>59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80"/>
      <c r="P61" s="178" t="s">
        <v>20</v>
      </c>
      <c r="Q61" s="179"/>
      <c r="R61" s="180"/>
      <c r="S61" s="178" t="s">
        <v>21</v>
      </c>
      <c r="T61" s="179"/>
      <c r="U61" s="179"/>
      <c r="V61" s="179"/>
      <c r="W61" s="180"/>
      <c r="X61" s="178" t="s">
        <v>22</v>
      </c>
      <c r="Y61" s="179"/>
      <c r="Z61" s="180"/>
      <c r="AA61" s="10"/>
      <c r="AB61" s="10"/>
      <c r="AC61" s="10"/>
      <c r="AD61" s="10"/>
      <c r="AE61" s="178" t="s">
        <v>60</v>
      </c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0"/>
      <c r="AS61" s="178" t="s">
        <v>20</v>
      </c>
      <c r="AT61" s="179"/>
      <c r="AU61" s="180"/>
      <c r="AV61" s="178" t="s">
        <v>21</v>
      </c>
      <c r="AW61" s="179"/>
      <c r="AX61" s="179"/>
      <c r="AY61" s="179"/>
      <c r="AZ61" s="180"/>
      <c r="BA61" s="178" t="s">
        <v>22</v>
      </c>
      <c r="BB61" s="179"/>
      <c r="BC61" s="180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68"/>
      <c r="BV61" s="41"/>
      <c r="BW61" s="68"/>
      <c r="BX61" s="41"/>
      <c r="BY61" s="41"/>
      <c r="BZ61" s="41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</row>
    <row r="62" spans="2:189" ht="18" customHeight="1">
      <c r="B62" s="257" t="s">
        <v>48</v>
      </c>
      <c r="C62" s="255"/>
      <c r="D62" s="261">
        <f>IF(ISBLANK($AZ$28),"",$CA$39)</f>
      </c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3"/>
      <c r="P62" s="264">
        <f>IF(ISBLANK($AZ$28),"",$CB$39)</f>
      </c>
      <c r="Q62" s="265"/>
      <c r="R62" s="266"/>
      <c r="S62" s="255">
        <f>IF(ISBLANK($AZ$28),"",$CC$39)</f>
      </c>
      <c r="T62" s="255"/>
      <c r="U62" s="11" t="s">
        <v>16</v>
      </c>
      <c r="V62" s="255">
        <f>IF(ISBLANK($AZ$28),"",$CE$39)</f>
      </c>
      <c r="W62" s="255"/>
      <c r="X62" s="258">
        <f>IF(ISBLANK($AZ$28),"",$CF$39)</f>
      </c>
      <c r="Y62" s="259"/>
      <c r="Z62" s="260"/>
      <c r="AA62" s="4"/>
      <c r="AB62" s="4"/>
      <c r="AC62" s="4"/>
      <c r="AD62" s="4"/>
      <c r="AE62" s="257" t="s">
        <v>51</v>
      </c>
      <c r="AF62" s="255"/>
      <c r="AG62" s="261">
        <f>IF(ISBLANK($AZ$29),"",$CA$42)</f>
      </c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3"/>
      <c r="AS62" s="264">
        <f>IF(ISBLANK($AZ$29),"",$CB$42)</f>
      </c>
      <c r="AT62" s="265"/>
      <c r="AU62" s="266"/>
      <c r="AV62" s="255">
        <f>IF(ISBLANK($AZ$29),"",$CC$42)</f>
      </c>
      <c r="AW62" s="255"/>
      <c r="AX62" s="11" t="s">
        <v>16</v>
      </c>
      <c r="AY62" s="255">
        <f>IF(ISBLANK($AZ$29),"",$CE$42)</f>
      </c>
      <c r="AZ62" s="255"/>
      <c r="BA62" s="258">
        <f>IF(ISBLANK($AZ$29),"",$CF$42)</f>
      </c>
      <c r="BB62" s="259"/>
      <c r="BC62" s="260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68"/>
      <c r="BV62" s="41"/>
      <c r="BW62" s="68"/>
      <c r="BX62" s="41"/>
      <c r="BY62" s="41"/>
      <c r="BZ62" s="41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</row>
    <row r="63" spans="2:189" ht="18" customHeight="1">
      <c r="B63" s="100" t="s">
        <v>49</v>
      </c>
      <c r="C63" s="101"/>
      <c r="D63" s="102">
        <f>IF(ISBLANK($AZ$28),"",$CA$40)</f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4"/>
      <c r="P63" s="114">
        <f>IF(ISBLANK($AZ$28),"",$CB$40)</f>
      </c>
      <c r="Q63" s="115"/>
      <c r="R63" s="116"/>
      <c r="S63" s="101">
        <f>IF(ISBLANK($AZ$28),"",$CC$40)</f>
      </c>
      <c r="T63" s="101"/>
      <c r="U63" s="12" t="s">
        <v>16</v>
      </c>
      <c r="V63" s="101">
        <f>IF(ISBLANK($AZ$28),"",$CE$40)</f>
      </c>
      <c r="W63" s="101"/>
      <c r="X63" s="129">
        <f>IF(ISBLANK($AZ$28),"",$CF$40)</f>
      </c>
      <c r="Y63" s="130"/>
      <c r="Z63" s="131"/>
      <c r="AA63" s="4"/>
      <c r="AB63" s="4"/>
      <c r="AC63" s="4"/>
      <c r="AD63" s="4"/>
      <c r="AE63" s="100" t="s">
        <v>52</v>
      </c>
      <c r="AF63" s="101"/>
      <c r="AG63" s="102">
        <f>IF(ISBLANK($AZ$29),"",$CA$43)</f>
      </c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4"/>
      <c r="AS63" s="114">
        <f>IF(ISBLANK($AZ$29),"",$CB$43)</f>
      </c>
      <c r="AT63" s="115"/>
      <c r="AU63" s="116"/>
      <c r="AV63" s="101">
        <f>IF(ISBLANK($AZ$29),"",$CC$43)</f>
      </c>
      <c r="AW63" s="101"/>
      <c r="AX63" s="12" t="s">
        <v>16</v>
      </c>
      <c r="AY63" s="101">
        <f>IF(ISBLANK($AZ$29),"",$CE$43)</f>
      </c>
      <c r="AZ63" s="101"/>
      <c r="BA63" s="129">
        <f>IF(ISBLANK($AZ$29),"",$CF$43)</f>
      </c>
      <c r="BB63" s="130"/>
      <c r="BC63" s="13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68"/>
      <c r="BV63" s="41"/>
      <c r="BW63" s="68"/>
      <c r="BX63" s="41"/>
      <c r="BY63" s="41"/>
      <c r="BZ63" s="41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</row>
    <row r="64" spans="2:189" ht="18" customHeight="1" thickBot="1">
      <c r="B64" s="256" t="s">
        <v>50</v>
      </c>
      <c r="C64" s="113"/>
      <c r="D64" s="107">
        <f>IF(ISBLANK($AZ$28),"",$CA$41)</f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10">
        <f>IF(ISBLANK($AZ$28),"",$CB$41)</f>
      </c>
      <c r="Q64" s="111"/>
      <c r="R64" s="112"/>
      <c r="S64" s="113">
        <f>IF(ISBLANK($AZ$28),"",$CC$41)</f>
      </c>
      <c r="T64" s="113"/>
      <c r="U64" s="13" t="s">
        <v>16</v>
      </c>
      <c r="V64" s="113">
        <f>IF(ISBLANK($AZ$28),"",$CE$41)</f>
      </c>
      <c r="W64" s="113"/>
      <c r="X64" s="121">
        <f>IF(ISBLANK($AZ$28),"",$CF$41)</f>
      </c>
      <c r="Y64" s="122"/>
      <c r="Z64" s="123"/>
      <c r="AA64" s="4"/>
      <c r="AB64" s="4"/>
      <c r="AC64" s="4"/>
      <c r="AD64" s="4"/>
      <c r="AE64" s="256" t="s">
        <v>53</v>
      </c>
      <c r="AF64" s="113"/>
      <c r="AG64" s="107">
        <f>IF(ISBLANK($AZ$29),"",$CA$44)</f>
      </c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9"/>
      <c r="AS64" s="110">
        <f>IF(ISBLANK($AZ$29),"",$CB$44)</f>
      </c>
      <c r="AT64" s="111"/>
      <c r="AU64" s="112"/>
      <c r="AV64" s="113">
        <f>IF(ISBLANK($AZ$29),"",$CC$44)</f>
      </c>
      <c r="AW64" s="113"/>
      <c r="AX64" s="13" t="s">
        <v>16</v>
      </c>
      <c r="AY64" s="113">
        <f>IF(ISBLANK($AZ$29),"",$CE$44)</f>
      </c>
      <c r="AZ64" s="113"/>
      <c r="BA64" s="121">
        <f>IF(ISBLANK($AZ$29),"",$CF$44)</f>
      </c>
      <c r="BB64" s="122"/>
      <c r="BC64" s="123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68"/>
      <c r="BV64" s="41"/>
      <c r="BW64" s="68"/>
      <c r="BX64" s="41"/>
      <c r="BY64" s="41"/>
      <c r="BZ64" s="41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</row>
    <row r="65" spans="73:189" ht="15">
      <c r="BU65" s="68"/>
      <c r="BW65" s="68"/>
      <c r="CA65" s="41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</row>
    <row r="66" ht="12.75">
      <c r="B66" s="1" t="s">
        <v>54</v>
      </c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</sheetData>
  <sheetProtection/>
  <mergeCells count="368">
    <mergeCell ref="AE64:AF64"/>
    <mergeCell ref="AG64:AR64"/>
    <mergeCell ref="AS64:AU64"/>
    <mergeCell ref="AV64:AW64"/>
    <mergeCell ref="AY64:AZ64"/>
    <mergeCell ref="BA64:BC64"/>
    <mergeCell ref="B64:C64"/>
    <mergeCell ref="D64:O64"/>
    <mergeCell ref="P64:R64"/>
    <mergeCell ref="S64:T64"/>
    <mergeCell ref="V64:W64"/>
    <mergeCell ref="X64:Z64"/>
    <mergeCell ref="AE63:AF63"/>
    <mergeCell ref="AG63:AR63"/>
    <mergeCell ref="AS63:AU63"/>
    <mergeCell ref="AV63:AW63"/>
    <mergeCell ref="AY63:AZ63"/>
    <mergeCell ref="BA63:BC63"/>
    <mergeCell ref="B63:C63"/>
    <mergeCell ref="D63:O63"/>
    <mergeCell ref="P63:R63"/>
    <mergeCell ref="S63:T63"/>
    <mergeCell ref="V63:W63"/>
    <mergeCell ref="X63:Z63"/>
    <mergeCell ref="AE62:AF62"/>
    <mergeCell ref="AG62:AR62"/>
    <mergeCell ref="AS62:AU62"/>
    <mergeCell ref="AV62:AW62"/>
    <mergeCell ref="AY62:AZ62"/>
    <mergeCell ref="BA62:BC62"/>
    <mergeCell ref="B62:C62"/>
    <mergeCell ref="D62:O62"/>
    <mergeCell ref="P62:R62"/>
    <mergeCell ref="S62:T62"/>
    <mergeCell ref="V62:W62"/>
    <mergeCell ref="X62:Z62"/>
    <mergeCell ref="AZ44:BA44"/>
    <mergeCell ref="BB44:BC44"/>
    <mergeCell ref="B61:O61"/>
    <mergeCell ref="P61:R61"/>
    <mergeCell ref="S61:W61"/>
    <mergeCell ref="X61:Z61"/>
    <mergeCell ref="AE61:AR61"/>
    <mergeCell ref="AS61:AU61"/>
    <mergeCell ref="AV61:AZ61"/>
    <mergeCell ref="BA61:BC61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B43:C43"/>
    <mergeCell ref="D43:F43"/>
    <mergeCell ref="G43:I43"/>
    <mergeCell ref="J43:N43"/>
    <mergeCell ref="O43:AD43"/>
    <mergeCell ref="AF43:AV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B39:C39"/>
    <mergeCell ref="D39:F39"/>
    <mergeCell ref="G39:I39"/>
    <mergeCell ref="J39:N39"/>
    <mergeCell ref="O39:AD39"/>
    <mergeCell ref="AF39:AV39"/>
    <mergeCell ref="B21:C21"/>
    <mergeCell ref="D21:X21"/>
    <mergeCell ref="Y21:Z21"/>
    <mergeCell ref="AE21:AF21"/>
    <mergeCell ref="B22:C22"/>
    <mergeCell ref="D22:X22"/>
    <mergeCell ref="Y22:Z22"/>
    <mergeCell ref="AE22:AF22"/>
    <mergeCell ref="A2:BC2"/>
    <mergeCell ref="B19:Z19"/>
    <mergeCell ref="AE19:BC19"/>
    <mergeCell ref="B20:C20"/>
    <mergeCell ref="D20:X20"/>
    <mergeCell ref="Y20:Z20"/>
    <mergeCell ref="AE20:AF20"/>
    <mergeCell ref="AG20:BA20"/>
    <mergeCell ref="BB20:BC20"/>
    <mergeCell ref="Y15:Z15"/>
    <mergeCell ref="V52:W52"/>
    <mergeCell ref="B54:C54"/>
    <mergeCell ref="B57:C57"/>
    <mergeCell ref="D57:O57"/>
    <mergeCell ref="V57:W57"/>
    <mergeCell ref="D53:O53"/>
    <mergeCell ref="D54:O54"/>
    <mergeCell ref="P54:R54"/>
    <mergeCell ref="S54:T54"/>
    <mergeCell ref="S56:W56"/>
    <mergeCell ref="AV56:AZ56"/>
    <mergeCell ref="X54:Z54"/>
    <mergeCell ref="V54:W54"/>
    <mergeCell ref="AG57:AR57"/>
    <mergeCell ref="AS57:AU57"/>
    <mergeCell ref="B53:C53"/>
    <mergeCell ref="AV53:AW53"/>
    <mergeCell ref="X56:Z56"/>
    <mergeCell ref="B56:O56"/>
    <mergeCell ref="P56:R56"/>
    <mergeCell ref="AY52:AZ52"/>
    <mergeCell ref="BA52:BC52"/>
    <mergeCell ref="AY53:AZ53"/>
    <mergeCell ref="BA53:BC53"/>
    <mergeCell ref="BA54:BC54"/>
    <mergeCell ref="AV54:AW54"/>
    <mergeCell ref="AY54:AZ54"/>
    <mergeCell ref="CC26:CE26"/>
    <mergeCell ref="S51:W51"/>
    <mergeCell ref="B52:C52"/>
    <mergeCell ref="D52:O52"/>
    <mergeCell ref="P52:R52"/>
    <mergeCell ref="S52:T52"/>
    <mergeCell ref="AW38:AX38"/>
    <mergeCell ref="AZ38:BA38"/>
    <mergeCell ref="BB38:BC38"/>
    <mergeCell ref="G38:I38"/>
    <mergeCell ref="AW37:AX37"/>
    <mergeCell ref="O38:AD38"/>
    <mergeCell ref="AF38:AV38"/>
    <mergeCell ref="AZ36:BA36"/>
    <mergeCell ref="BB36:BC36"/>
    <mergeCell ref="AZ37:BA37"/>
    <mergeCell ref="BB37:BC37"/>
    <mergeCell ref="O36:AD36"/>
    <mergeCell ref="AF36:AV36"/>
    <mergeCell ref="AW36:AX36"/>
    <mergeCell ref="BB32:BC32"/>
    <mergeCell ref="AF32:AV32"/>
    <mergeCell ref="BB33:BC33"/>
    <mergeCell ref="AZ34:BA34"/>
    <mergeCell ref="BB34:BC34"/>
    <mergeCell ref="AF34:AV34"/>
    <mergeCell ref="AW34:AX34"/>
    <mergeCell ref="AF33:AV33"/>
    <mergeCell ref="AZ33:BA33"/>
    <mergeCell ref="AZ32:BA32"/>
    <mergeCell ref="BB31:BC31"/>
    <mergeCell ref="AF30:AV30"/>
    <mergeCell ref="AW30:AX30"/>
    <mergeCell ref="AZ30:BA30"/>
    <mergeCell ref="BB30:BC30"/>
    <mergeCell ref="AF31:AV31"/>
    <mergeCell ref="AW31:AX31"/>
    <mergeCell ref="AZ31:BA31"/>
    <mergeCell ref="J26:N26"/>
    <mergeCell ref="O26:AV26"/>
    <mergeCell ref="B26:C26"/>
    <mergeCell ref="B28:C28"/>
    <mergeCell ref="B27:C27"/>
    <mergeCell ref="G26:I26"/>
    <mergeCell ref="D26:F26"/>
    <mergeCell ref="D27:F27"/>
    <mergeCell ref="G27:I27"/>
    <mergeCell ref="J27:N27"/>
    <mergeCell ref="BB29:BC29"/>
    <mergeCell ref="BB27:BC27"/>
    <mergeCell ref="AG21:BA21"/>
    <mergeCell ref="BB21:BC21"/>
    <mergeCell ref="AF29:AV29"/>
    <mergeCell ref="BB26:BC26"/>
    <mergeCell ref="AW26:BA26"/>
    <mergeCell ref="AG22:BA22"/>
    <mergeCell ref="BB22:BC22"/>
    <mergeCell ref="BB28:BC28"/>
    <mergeCell ref="AZ27:BA27"/>
    <mergeCell ref="AW28:AX28"/>
    <mergeCell ref="AZ28:BA28"/>
    <mergeCell ref="AW27:AX27"/>
    <mergeCell ref="AE17:AF17"/>
    <mergeCell ref="AG17:BA17"/>
    <mergeCell ref="BB17:BC17"/>
    <mergeCell ref="J35:N35"/>
    <mergeCell ref="O35:AD35"/>
    <mergeCell ref="O27:AD27"/>
    <mergeCell ref="O28:AD28"/>
    <mergeCell ref="AF28:AV28"/>
    <mergeCell ref="AF27:AV27"/>
    <mergeCell ref="AW33:AX33"/>
    <mergeCell ref="AW32:AX32"/>
    <mergeCell ref="O34:AD34"/>
    <mergeCell ref="O30:AD30"/>
    <mergeCell ref="O32:AD32"/>
    <mergeCell ref="J33:N33"/>
    <mergeCell ref="B33:C33"/>
    <mergeCell ref="O33:AD33"/>
    <mergeCell ref="G33:I33"/>
    <mergeCell ref="G28:I28"/>
    <mergeCell ref="B35:C35"/>
    <mergeCell ref="D28:F28"/>
    <mergeCell ref="G31:I31"/>
    <mergeCell ref="G32:I32"/>
    <mergeCell ref="D35:F35"/>
    <mergeCell ref="G30:I30"/>
    <mergeCell ref="B29:C29"/>
    <mergeCell ref="B30:C30"/>
    <mergeCell ref="AF35:AV35"/>
    <mergeCell ref="BB15:BC15"/>
    <mergeCell ref="AE16:AF16"/>
    <mergeCell ref="AG16:BA16"/>
    <mergeCell ref="BB16:BC16"/>
    <mergeCell ref="AE15:AF15"/>
    <mergeCell ref="AG15:BA15"/>
    <mergeCell ref="AZ29:BA29"/>
    <mergeCell ref="BB35:BC35"/>
    <mergeCell ref="AW35:AX35"/>
    <mergeCell ref="AE56:AR56"/>
    <mergeCell ref="X57:Z57"/>
    <mergeCell ref="P57:R57"/>
    <mergeCell ref="S57:T57"/>
    <mergeCell ref="AG11:BA11"/>
    <mergeCell ref="AE9:BC9"/>
    <mergeCell ref="AW29:AX29"/>
    <mergeCell ref="D15:X15"/>
    <mergeCell ref="AG10:BA10"/>
    <mergeCell ref="AE14:BC14"/>
    <mergeCell ref="D36:F36"/>
    <mergeCell ref="D37:F37"/>
    <mergeCell ref="D38:F38"/>
    <mergeCell ref="J32:N32"/>
    <mergeCell ref="J34:N34"/>
    <mergeCell ref="J36:N36"/>
    <mergeCell ref="J38:N38"/>
    <mergeCell ref="G35:I35"/>
    <mergeCell ref="G36:I36"/>
    <mergeCell ref="BB10:BC10"/>
    <mergeCell ref="BB12:BC12"/>
    <mergeCell ref="AE10:AF10"/>
    <mergeCell ref="AE11:AF11"/>
    <mergeCell ref="AE12:AF12"/>
    <mergeCell ref="BB11:BC11"/>
    <mergeCell ref="AG12:BA12"/>
    <mergeCell ref="B17:C17"/>
    <mergeCell ref="D17:X17"/>
    <mergeCell ref="Y17:Z17"/>
    <mergeCell ref="AZ35:BA35"/>
    <mergeCell ref="O31:AD31"/>
    <mergeCell ref="B14:Z14"/>
    <mergeCell ref="B16:C16"/>
    <mergeCell ref="D16:X16"/>
    <mergeCell ref="Y16:Z16"/>
    <mergeCell ref="B15:C15"/>
    <mergeCell ref="AS52:AU52"/>
    <mergeCell ref="AS53:AU53"/>
    <mergeCell ref="AG54:AR54"/>
    <mergeCell ref="AS54:AU54"/>
    <mergeCell ref="AS56:AU56"/>
    <mergeCell ref="G37:I37"/>
    <mergeCell ref="B46:BC46"/>
    <mergeCell ref="J37:N37"/>
    <mergeCell ref="O37:AD37"/>
    <mergeCell ref="AF37:AV37"/>
    <mergeCell ref="X52:Z52"/>
    <mergeCell ref="AG53:AR53"/>
    <mergeCell ref="AE53:AF53"/>
    <mergeCell ref="BA51:BC51"/>
    <mergeCell ref="AE51:AR51"/>
    <mergeCell ref="AE52:AF52"/>
    <mergeCell ref="AS51:AU51"/>
    <mergeCell ref="AV51:AZ51"/>
    <mergeCell ref="AG52:AR52"/>
    <mergeCell ref="AV52:AW52"/>
    <mergeCell ref="AE54:AF54"/>
    <mergeCell ref="BA58:BC58"/>
    <mergeCell ref="AS59:AU59"/>
    <mergeCell ref="BA59:BC59"/>
    <mergeCell ref="AV58:AW58"/>
    <mergeCell ref="AY59:AZ59"/>
    <mergeCell ref="BA56:BC56"/>
    <mergeCell ref="AE57:AF57"/>
    <mergeCell ref="BA57:BC57"/>
    <mergeCell ref="AE58:AF58"/>
    <mergeCell ref="B59:C59"/>
    <mergeCell ref="P59:R59"/>
    <mergeCell ref="P58:R58"/>
    <mergeCell ref="AS58:AU58"/>
    <mergeCell ref="S59:T59"/>
    <mergeCell ref="AG59:AR59"/>
    <mergeCell ref="V58:W58"/>
    <mergeCell ref="X59:Z59"/>
    <mergeCell ref="B58:C58"/>
    <mergeCell ref="D58:O58"/>
    <mergeCell ref="AV59:AW59"/>
    <mergeCell ref="D59:O59"/>
    <mergeCell ref="AV57:AW57"/>
    <mergeCell ref="AY57:AZ57"/>
    <mergeCell ref="X58:Z58"/>
    <mergeCell ref="S58:T58"/>
    <mergeCell ref="AE59:AF59"/>
    <mergeCell ref="AG58:AR58"/>
    <mergeCell ref="AY58:AZ58"/>
    <mergeCell ref="V59:W59"/>
    <mergeCell ref="V53:W53"/>
    <mergeCell ref="X53:Z53"/>
    <mergeCell ref="Y10:Z10"/>
    <mergeCell ref="B11:C11"/>
    <mergeCell ref="Y11:Z11"/>
    <mergeCell ref="B12:C12"/>
    <mergeCell ref="Y12:Z12"/>
    <mergeCell ref="D11:X11"/>
    <mergeCell ref="D12:X12"/>
    <mergeCell ref="X51:Z51"/>
    <mergeCell ref="B37:C37"/>
    <mergeCell ref="B31:C31"/>
    <mergeCell ref="P53:R53"/>
    <mergeCell ref="S53:T53"/>
    <mergeCell ref="B36:C36"/>
    <mergeCell ref="B38:C38"/>
    <mergeCell ref="J31:N31"/>
    <mergeCell ref="B32:C32"/>
    <mergeCell ref="B34:C34"/>
    <mergeCell ref="G34:I34"/>
    <mergeCell ref="H4:L4"/>
    <mergeCell ref="U4:V4"/>
    <mergeCell ref="X4:AB4"/>
    <mergeCell ref="AL4:AP4"/>
    <mergeCell ref="B51:O51"/>
    <mergeCell ref="P51:R51"/>
    <mergeCell ref="D31:F31"/>
    <mergeCell ref="D32:F32"/>
    <mergeCell ref="D33:F33"/>
    <mergeCell ref="D34:F34"/>
    <mergeCell ref="B9:Z9"/>
    <mergeCell ref="B10:C10"/>
    <mergeCell ref="D29:F29"/>
    <mergeCell ref="D30:F30"/>
    <mergeCell ref="J28:N28"/>
    <mergeCell ref="J30:N30"/>
    <mergeCell ref="G29:I29"/>
    <mergeCell ref="J29:N29"/>
    <mergeCell ref="O29:AD29"/>
    <mergeCell ref="D10:X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3" r:id="rId1"/>
  <headerFooter alignWithMargins="0">
    <oddFooter xml:space="preserve">&amp;Lwww.kadmo.de&amp;C&amp;F&amp;R&amp;P von &amp;N </oddFooter>
  </headerFooter>
  <rowBreaks count="1" manualBreakCount="1">
    <brk id="45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Audrius</cp:lastModifiedBy>
  <cp:lastPrinted>2015-04-23T06:14:08Z</cp:lastPrinted>
  <dcterms:created xsi:type="dcterms:W3CDTF">2002-02-21T07:48:38Z</dcterms:created>
  <dcterms:modified xsi:type="dcterms:W3CDTF">2017-05-22T12:14:40Z</dcterms:modified>
  <cp:category/>
  <cp:version/>
  <cp:contentType/>
  <cp:contentStatus/>
</cp:coreProperties>
</file>